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Ingresos" sheetId="2" r:id="rId5"/>
    <sheet state="visible" name="Gastos" sheetId="3" r:id="rId6"/>
    <sheet state="visible" name="Resultado Trimestral" sheetId="4" r:id="rId7"/>
  </sheets>
  <externalReferences>
    <externalReference r:id="rId8"/>
  </externalReferences>
  <definedNames>
    <definedName name="Comprobantes">'[1]Tabla de Comprobantes'!$A$3:$A$65</definedName>
    <definedName name="PC">'[1]Tabla de Comprobantes'!$E$3:$E$14</definedName>
  </definedNames>
  <calcPr/>
  <extLst>
    <ext uri="GoogleSheetsCustomDataVersion2">
      <go:sheetsCustomData xmlns:go="http://customooxmlschemas.google.com/" r:id="rId9" roundtripDataChecksum="ESy+VfVXEoO8L+KkiDvsOZBsgb1lpPgvvwXUsgc8f08="/>
    </ext>
  </extLst>
</workbook>
</file>

<file path=xl/sharedStrings.xml><?xml version="1.0" encoding="utf-8"?>
<sst xmlns="http://schemas.openxmlformats.org/spreadsheetml/2006/main" count="146" uniqueCount="76">
  <si>
    <t>Intrucciones de uso</t>
  </si>
  <si>
    <t>Elimina los datos de las celdas coloreadas en amarillo, NO en verde.</t>
  </si>
  <si>
    <t>Completa las celdas en amarillo con los datos de las facturas de los ingresos y de los gastos propios.</t>
  </si>
  <si>
    <t xml:space="preserve">No modifigues las celdas de color verde, ya que están calculadas en función de los valores de las celdas de color amarillo, y se cambiarán automáticamente. </t>
  </si>
  <si>
    <t>Si es necesario añadir filas, debes comprobar que las sumas de finales de trimestre siguen funcionando de manera correcta.</t>
  </si>
  <si>
    <t>Podrás comprobar el resultado del trimestre en todo momento.</t>
  </si>
  <si>
    <t>Fecha</t>
  </si>
  <si>
    <t>Fecha
Emisión factura</t>
  </si>
  <si>
    <t>Identificación de la Factura</t>
  </si>
  <si>
    <t>Descripción producto o servicio vendido</t>
  </si>
  <si>
    <t>CLIENTE</t>
  </si>
  <si>
    <t>Total
Factura</t>
  </si>
  <si>
    <t>Base
Imponible</t>
  </si>
  <si>
    <t>Tipo
de IVA</t>
  </si>
  <si>
    <t>Cuota IVA
Repercutida</t>
  </si>
  <si>
    <t>Tipo Retención
del IRPF</t>
  </si>
  <si>
    <t>Importe Retenido
del IRPF</t>
  </si>
  <si>
    <r>
      <rPr>
        <rFont val="Calibri"/>
        <b/>
        <color theme="0"/>
        <sz val="11.0"/>
      </rPr>
      <t>Cobro</t>
    </r>
    <r>
      <rPr>
        <rFont val="Calibri"/>
        <b val="0"/>
        <color theme="0"/>
        <sz val="11.0"/>
      </rPr>
      <t xml:space="preserve"> </t>
    </r>
  </si>
  <si>
    <t>Ejercicio</t>
  </si>
  <si>
    <t>Periodo</t>
  </si>
  <si>
    <t>Serie</t>
  </si>
  <si>
    <t>Número</t>
  </si>
  <si>
    <t>Nombre</t>
  </si>
  <si>
    <t>NIF/CIF</t>
  </si>
  <si>
    <t>Importe</t>
  </si>
  <si>
    <t>Medio Utilizado</t>
  </si>
  <si>
    <t>1T</t>
  </si>
  <si>
    <t>Venta servicio A</t>
  </si>
  <si>
    <t>Cliente A</t>
  </si>
  <si>
    <t>B10000001</t>
  </si>
  <si>
    <t>Banco A</t>
  </si>
  <si>
    <t>Venta servicio B</t>
  </si>
  <si>
    <t>Cliente B</t>
  </si>
  <si>
    <t>B10000009</t>
  </si>
  <si>
    <t>Banco B</t>
  </si>
  <si>
    <t>Venta sevicio C</t>
  </si>
  <si>
    <t>Cliente C</t>
  </si>
  <si>
    <t>B10000003</t>
  </si>
  <si>
    <t>TOTAL VENTAS E INGRESOS 1 Trimestre</t>
  </si>
  <si>
    <t>2T</t>
  </si>
  <si>
    <t>Cliente D</t>
  </si>
  <si>
    <t>Banco C</t>
  </si>
  <si>
    <t>Cliente E</t>
  </si>
  <si>
    <t>TOTAL VENTAS E INGRESOS 2 Trimestre</t>
  </si>
  <si>
    <t>3T</t>
  </si>
  <si>
    <t>TOTAL VENTAS E INGRESOS 3 Trimestre</t>
  </si>
  <si>
    <t>4T</t>
  </si>
  <si>
    <t>TOTAL VENTAS E INGRESOS 4 Trimestre</t>
  </si>
  <si>
    <t>Fecha
Expedición</t>
  </si>
  <si>
    <t>Factura del proveedor</t>
  </si>
  <si>
    <t>Descripción producto o servicio comprado</t>
  </si>
  <si>
    <t>Proveedor</t>
  </si>
  <si>
    <t>Cuota IVA
Soportado</t>
  </si>
  <si>
    <t xml:space="preserve"> Fecha de pago</t>
  </si>
  <si>
    <t>(Serie-Número)</t>
  </si>
  <si>
    <t>Número-Final</t>
  </si>
  <si>
    <t>Identificación</t>
  </si>
  <si>
    <t>Material A</t>
  </si>
  <si>
    <t>Proveedor 1</t>
  </si>
  <si>
    <t>Material B</t>
  </si>
  <si>
    <t>Proveedor 2</t>
  </si>
  <si>
    <t>A10000002</t>
  </si>
  <si>
    <t>Servicio C</t>
  </si>
  <si>
    <t>Proveedor 3</t>
  </si>
  <si>
    <t>A10000001</t>
  </si>
  <si>
    <t>TOTAL COMPRAS Y GASTOS 1 Trimestre</t>
  </si>
  <si>
    <t>Proveedor 4</t>
  </si>
  <si>
    <t>Proveedor 5</t>
  </si>
  <si>
    <t>TOTAL COMPRAS Y GASTOS 2 Trimestre</t>
  </si>
  <si>
    <t>TOTAL COMPRAS Y GASTOS 3 Trimestre</t>
  </si>
  <si>
    <t>TOTAL COMPRAS Y GASTOS 4 Trimestre</t>
  </si>
  <si>
    <t>Total Ingresos</t>
  </si>
  <si>
    <t>Total gastos</t>
  </si>
  <si>
    <t>Total IVA soportado</t>
  </si>
  <si>
    <t>Total IVA repercutido</t>
  </si>
  <si>
    <t>Diferencia de 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</si>
</sst>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_-* #,##0.00\ &quot;€&quot;_-;\-* #,##0.00\ &quot;€&quot;_-;_-* &quot;-&quot;??\ &quot;€&quot;_-;_-@"/>
    <numFmt numFmtId="166" formatCode="D/M/YYYY"/>
    <numFmt numFmtId="167" formatCode="_-* #,##0.00\ [$€-C0A]_-;\-* #,##0.00\ [$€-C0A]_-;_-* &quot;-&quot;??\ [$€-C0A]_-;_-@"/>
  </numFmts>
  <fonts count="10">
    <font>
      <sz val="11.0"/>
      <color theme="1"/>
      <name val="Calibri"/>
      <scheme val="minor"/>
    </font>
    <font>
      <b/>
      <u/>
      <sz val="14.0"/>
      <color theme="1"/>
      <name val="Calibri"/>
    </font>
    <font>
      <sz val="14.0"/>
      <color theme="1"/>
      <name val="Calibri"/>
    </font>
    <font>
      <sz val="11.0"/>
      <color theme="1"/>
      <name val="Calibri"/>
    </font>
    <font>
      <b/>
      <sz val="11.0"/>
      <color theme="0"/>
      <name val="Calibri"/>
    </font>
    <font/>
    <font>
      <sz val="11.0"/>
      <color rgb="FF000000"/>
      <name val="Calibri"/>
    </font>
    <font>
      <b/>
      <sz val="11.0"/>
      <color rgb="FF000000"/>
      <name val="Calibri"/>
    </font>
    <font>
      <sz val="10.0"/>
      <color rgb="FF000000"/>
      <name val="Calibri"/>
    </font>
    <font>
      <b/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7B7B7B"/>
        <bgColor rgb="FF7B7B7B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</fills>
  <borders count="31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bottom style="thin">
        <color theme="0"/>
      </bottom>
    </border>
    <border>
      <left style="thin">
        <color theme="0"/>
      </left>
      <top/>
      <bottom style="thin">
        <color theme="0"/>
      </bottom>
    </border>
    <border>
      <right style="thin">
        <color theme="0"/>
      </right>
      <top/>
      <bottom style="thin">
        <color theme="0"/>
      </bottom>
    </border>
    <border>
      <left style="thin">
        <color theme="0"/>
      </left>
      <right style="thin">
        <color rgb="FFFFFFFF"/>
      </right>
      <top/>
    </border>
    <border>
      <left style="thin">
        <color rgb="FFFFFFFF"/>
      </left>
      <top/>
      <bottom style="thin">
        <color rgb="FFFFFFFF"/>
      </bottom>
    </border>
    <border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 style="thin">
        <color theme="0"/>
      </left>
      <right/>
      <top style="thin">
        <color theme="0"/>
      </top>
      <bottom/>
    </border>
    <border>
      <left style="thin">
        <color theme="0"/>
      </left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/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left/>
      <right/>
      <top/>
      <bottom/>
    </border>
    <border>
      <left style="thin">
        <color rgb="FF009B72"/>
      </left>
      <top style="thin">
        <color rgb="FF009B72"/>
      </top>
      <bottom style="thin">
        <color theme="0"/>
      </bottom>
    </border>
    <border>
      <top style="thin">
        <color rgb="FF009B72"/>
      </top>
      <bottom style="thin">
        <color theme="0"/>
      </bottom>
    </border>
    <border>
      <left style="thin">
        <color rgb="FF009B72"/>
      </left>
      <right/>
      <top/>
      <bottom/>
    </border>
    <border>
      <left style="thin">
        <color theme="0"/>
      </left>
      <right/>
      <top style="thin">
        <color theme="0"/>
      </top>
      <bottom style="thin">
        <color rgb="FFB7B7B7"/>
      </bottom>
    </border>
    <border>
      <left style="thin">
        <color theme="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/>
      <top style="thin">
        <color rgb="FFFFFFFF"/>
      </top>
      <bottom/>
    </border>
    <border>
      <left style="thin">
        <color rgb="FFFFFFFF"/>
      </left>
      <right/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0" fillId="0" fontId="3" numFmtId="0" xfId="0" applyFont="1"/>
    <xf borderId="0" fillId="0" fontId="3" numFmtId="0" xfId="0" applyAlignment="1" applyFont="1">
      <alignment horizontal="center"/>
    </xf>
    <xf borderId="2" fillId="0" fontId="3" numFmtId="0" xfId="0" applyBorder="1" applyFont="1"/>
    <xf borderId="3" fillId="2" fontId="4" numFmtId="0" xfId="0" applyAlignment="1" applyBorder="1" applyFill="1" applyFont="1">
      <alignment horizontal="center" shrinkToFit="0" vertical="center" wrapText="1"/>
    </xf>
    <xf borderId="4" fillId="0" fontId="5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6" fillId="2" fontId="4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2" fontId="4" numFmtId="0" xfId="0" applyAlignment="1" applyBorder="1" applyFont="1">
      <alignment horizontal="center" shrinkToFit="0" vertical="center" wrapText="1"/>
    </xf>
    <xf borderId="9" fillId="2" fontId="4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" fillId="2" fontId="4" numFmtId="0" xfId="0" applyAlignment="1" applyBorder="1" applyFont="1">
      <alignment horizontal="center" vertical="center"/>
    </xf>
    <xf borderId="12" fillId="0" fontId="5" numFmtId="0" xfId="0" applyBorder="1" applyFont="1"/>
    <xf borderId="13" fillId="2" fontId="4" numFmtId="0" xfId="0" applyAlignment="1" applyBorder="1" applyFont="1">
      <alignment horizontal="center" vertical="center"/>
    </xf>
    <xf borderId="14" fillId="0" fontId="5" numFmtId="0" xfId="0" applyBorder="1" applyFont="1"/>
    <xf borderId="15" fillId="2" fontId="4" numFmtId="0" xfId="0" applyAlignment="1" applyBorder="1" applyFont="1">
      <alignment horizontal="center" vertical="center"/>
    </xf>
    <xf borderId="16" fillId="2" fontId="4" numFmtId="0" xfId="0" applyAlignment="1" applyBorder="1" applyFont="1">
      <alignment horizontal="center" vertical="center"/>
    </xf>
    <xf borderId="16" fillId="2" fontId="4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3" fontId="6" numFmtId="0" xfId="0" applyAlignment="1" applyBorder="1" applyFill="1" applyFont="1">
      <alignment horizontal="center"/>
    </xf>
    <xf borderId="18" fillId="3" fontId="6" numFmtId="164" xfId="0" applyAlignment="1" applyBorder="1" applyFont="1" applyNumberFormat="1">
      <alignment horizontal="center"/>
    </xf>
    <xf borderId="18" fillId="3" fontId="6" numFmtId="0" xfId="0" applyAlignment="1" applyBorder="1" applyFont="1">
      <alignment horizontal="left"/>
    </xf>
    <xf borderId="18" fillId="4" fontId="6" numFmtId="165" xfId="0" applyAlignment="1" applyBorder="1" applyFill="1" applyFont="1" applyNumberFormat="1">
      <alignment horizontal="right"/>
    </xf>
    <xf borderId="18" fillId="3" fontId="6" numFmtId="165" xfId="0" applyAlignment="1" applyBorder="1" applyFont="1" applyNumberFormat="1">
      <alignment horizontal="right"/>
    </xf>
    <xf borderId="18" fillId="3" fontId="6" numFmtId="9" xfId="0" applyAlignment="1" applyBorder="1" applyFont="1" applyNumberFormat="1">
      <alignment horizontal="center"/>
    </xf>
    <xf borderId="18" fillId="4" fontId="6" numFmtId="165" xfId="0" applyAlignment="1" applyBorder="1" applyFont="1" applyNumberFormat="1">
      <alignment horizontal="center"/>
    </xf>
    <xf borderId="18" fillId="3" fontId="6" numFmtId="166" xfId="0" applyAlignment="1" applyBorder="1" applyFont="1" applyNumberFormat="1">
      <alignment horizontal="center"/>
    </xf>
    <xf borderId="18" fillId="3" fontId="6" numFmtId="165" xfId="0" applyAlignment="1" applyBorder="1" applyFont="1" applyNumberFormat="1">
      <alignment horizontal="center"/>
    </xf>
    <xf borderId="19" fillId="4" fontId="6" numFmtId="165" xfId="0" applyAlignment="1" applyBorder="1" applyFont="1" applyNumberFormat="1">
      <alignment horizontal="right"/>
    </xf>
    <xf borderId="19" fillId="4" fontId="6" numFmtId="165" xfId="0" applyAlignment="1" applyBorder="1" applyFont="1" applyNumberFormat="1">
      <alignment horizontal="center"/>
    </xf>
    <xf borderId="18" fillId="5" fontId="6" numFmtId="0" xfId="0" applyAlignment="1" applyBorder="1" applyFill="1" applyFont="1">
      <alignment horizontal="center"/>
    </xf>
    <xf borderId="18" fillId="5" fontId="6" numFmtId="164" xfId="0" applyAlignment="1" applyBorder="1" applyFont="1" applyNumberFormat="1">
      <alignment horizontal="center"/>
    </xf>
    <xf borderId="18" fillId="5" fontId="6" numFmtId="0" xfId="0" applyAlignment="1" applyBorder="1" applyFont="1">
      <alignment horizontal="left"/>
    </xf>
    <xf borderId="19" fillId="5" fontId="6" numFmtId="165" xfId="0" applyAlignment="1" applyBorder="1" applyFont="1" applyNumberFormat="1">
      <alignment horizontal="right"/>
    </xf>
    <xf borderId="18" fillId="5" fontId="6" numFmtId="165" xfId="0" applyAlignment="1" applyBorder="1" applyFont="1" applyNumberFormat="1">
      <alignment horizontal="center"/>
    </xf>
    <xf borderId="18" fillId="5" fontId="6" numFmtId="9" xfId="0" applyAlignment="1" applyBorder="1" applyFont="1" applyNumberFormat="1">
      <alignment horizontal="center"/>
    </xf>
    <xf borderId="19" fillId="5" fontId="6" numFmtId="165" xfId="0" applyAlignment="1" applyBorder="1" applyFont="1" applyNumberFormat="1">
      <alignment horizontal="center"/>
    </xf>
    <xf borderId="18" fillId="5" fontId="6" numFmtId="4" xfId="0" applyAlignment="1" applyBorder="1" applyFont="1" applyNumberFormat="1">
      <alignment horizontal="center"/>
    </xf>
    <xf borderId="20" fillId="6" fontId="7" numFmtId="0" xfId="0" applyAlignment="1" applyBorder="1" applyFill="1" applyFont="1">
      <alignment horizontal="center"/>
    </xf>
    <xf borderId="21" fillId="0" fontId="5" numFmtId="0" xfId="0" applyBorder="1" applyFont="1"/>
    <xf borderId="19" fillId="6" fontId="7" numFmtId="165" xfId="0" applyAlignment="1" applyBorder="1" applyFont="1" applyNumberFormat="1">
      <alignment horizontal="right"/>
    </xf>
    <xf borderId="18" fillId="6" fontId="7" numFmtId="9" xfId="0" applyAlignment="1" applyBorder="1" applyFont="1" applyNumberFormat="1">
      <alignment horizontal="center"/>
    </xf>
    <xf borderId="18" fillId="6" fontId="7" numFmtId="4" xfId="0" applyAlignment="1" applyBorder="1" applyFont="1" applyNumberFormat="1">
      <alignment horizontal="center"/>
    </xf>
    <xf borderId="18" fillId="6" fontId="7" numFmtId="0" xfId="0" applyAlignment="1" applyBorder="1" applyFont="1">
      <alignment horizontal="center"/>
    </xf>
    <xf borderId="22" fillId="5" fontId="8" numFmtId="0" xfId="0" applyAlignment="1" applyBorder="1" applyFont="1">
      <alignment horizontal="center"/>
    </xf>
    <xf borderId="22" fillId="5" fontId="8" numFmtId="164" xfId="0" applyAlignment="1" applyBorder="1" applyFont="1" applyNumberFormat="1">
      <alignment horizontal="center"/>
    </xf>
    <xf borderId="22" fillId="5" fontId="8" numFmtId="0" xfId="0" applyAlignment="1" applyBorder="1" applyFont="1">
      <alignment horizontal="left"/>
    </xf>
    <xf borderId="22" fillId="5" fontId="8" numFmtId="4" xfId="0" applyAlignment="1" applyBorder="1" applyFont="1" applyNumberFormat="1">
      <alignment horizontal="right"/>
    </xf>
    <xf borderId="22" fillId="5" fontId="8" numFmtId="9" xfId="0" applyAlignment="1" applyBorder="1" applyFont="1" applyNumberFormat="1">
      <alignment horizontal="center"/>
    </xf>
    <xf borderId="22" fillId="5" fontId="8" numFmtId="4" xfId="0" applyAlignment="1" applyBorder="1" applyFont="1" applyNumberFormat="1">
      <alignment horizontal="center"/>
    </xf>
    <xf borderId="22" fillId="5" fontId="6" numFmtId="0" xfId="0" applyAlignment="1" applyBorder="1" applyFont="1">
      <alignment horizontal="center"/>
    </xf>
    <xf borderId="22" fillId="5" fontId="6" numFmtId="164" xfId="0" applyAlignment="1" applyBorder="1" applyFont="1" applyNumberFormat="1">
      <alignment horizontal="center"/>
    </xf>
    <xf borderId="22" fillId="5" fontId="6" numFmtId="0" xfId="0" applyAlignment="1" applyBorder="1" applyFont="1">
      <alignment horizontal="left"/>
    </xf>
    <xf borderId="22" fillId="5" fontId="6" numFmtId="4" xfId="0" applyAlignment="1" applyBorder="1" applyFont="1" applyNumberFormat="1">
      <alignment horizontal="right"/>
    </xf>
    <xf borderId="22" fillId="5" fontId="6" numFmtId="9" xfId="0" applyAlignment="1" applyBorder="1" applyFont="1" applyNumberFormat="1">
      <alignment horizontal="center"/>
    </xf>
    <xf borderId="22" fillId="5" fontId="6" numFmtId="4" xfId="0" applyAlignment="1" applyBorder="1" applyFont="1" applyNumberFormat="1">
      <alignment horizontal="center"/>
    </xf>
    <xf borderId="23" fillId="2" fontId="4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5" fillId="2" fontId="4" numFmtId="0" xfId="0" applyAlignment="1" applyBorder="1" applyFont="1">
      <alignment horizontal="center" vertical="center"/>
    </xf>
    <xf borderId="26" fillId="2" fontId="4" numFmtId="0" xfId="0" applyAlignment="1" applyBorder="1" applyFont="1">
      <alignment horizontal="center" vertical="center"/>
    </xf>
    <xf borderId="27" fillId="0" fontId="5" numFmtId="0" xfId="0" applyBorder="1" applyFont="1"/>
    <xf borderId="13" fillId="2" fontId="4" numFmtId="0" xfId="0" applyAlignment="1" applyBorder="1" applyFont="1">
      <alignment horizontal="center" shrinkToFit="0" vertical="center" wrapText="1"/>
    </xf>
    <xf borderId="28" fillId="2" fontId="4" numFmtId="0" xfId="0" applyAlignment="1" applyBorder="1" applyFont="1">
      <alignment horizontal="center" shrinkToFit="0" vertical="center" wrapText="1"/>
    </xf>
    <xf borderId="29" fillId="0" fontId="5" numFmtId="0" xfId="0" applyBorder="1" applyFont="1"/>
    <xf borderId="18" fillId="3" fontId="3" numFmtId="0" xfId="0" applyBorder="1" applyFont="1"/>
    <xf borderId="18" fillId="4" fontId="6" numFmtId="167" xfId="0" applyAlignment="1" applyBorder="1" applyFont="1" applyNumberFormat="1">
      <alignment horizontal="center"/>
    </xf>
    <xf borderId="18" fillId="3" fontId="6" numFmtId="167" xfId="0" applyAlignment="1" applyBorder="1" applyFont="1" applyNumberFormat="1">
      <alignment horizontal="center"/>
    </xf>
    <xf borderId="18" fillId="0" fontId="6" numFmtId="0" xfId="0" applyAlignment="1" applyBorder="1" applyFont="1">
      <alignment horizontal="center"/>
    </xf>
    <xf borderId="18" fillId="0" fontId="6" numFmtId="164" xfId="0" applyAlignment="1" applyBorder="1" applyFont="1" applyNumberFormat="1">
      <alignment horizontal="center"/>
    </xf>
    <xf borderId="18" fillId="0" fontId="3" numFmtId="0" xfId="0" applyBorder="1" applyFont="1"/>
    <xf borderId="18" fillId="0" fontId="6" numFmtId="0" xfId="0" applyAlignment="1" applyBorder="1" applyFont="1">
      <alignment horizontal="left"/>
    </xf>
    <xf borderId="18" fillId="0" fontId="6" numFmtId="167" xfId="0" applyAlignment="1" applyBorder="1" applyFont="1" applyNumberFormat="1">
      <alignment horizontal="center"/>
    </xf>
    <xf borderId="18" fillId="0" fontId="6" numFmtId="9" xfId="0" applyAlignment="1" applyBorder="1" applyFont="1" applyNumberFormat="1">
      <alignment horizontal="center"/>
    </xf>
    <xf borderId="18" fillId="0" fontId="6" numFmtId="165" xfId="0" applyAlignment="1" applyBorder="1" applyFont="1" applyNumberFormat="1">
      <alignment horizontal="center"/>
    </xf>
    <xf borderId="30" fillId="0" fontId="5" numFmtId="0" xfId="0" applyBorder="1" applyFont="1"/>
    <xf borderId="18" fillId="6" fontId="7" numFmtId="167" xfId="0" applyAlignment="1" applyBorder="1" applyFont="1" applyNumberFormat="1">
      <alignment horizontal="center"/>
    </xf>
    <xf borderId="18" fillId="6" fontId="9" numFmtId="9" xfId="0" applyAlignment="1" applyBorder="1" applyFont="1" applyNumberFormat="1">
      <alignment horizontal="center"/>
    </xf>
    <xf borderId="18" fillId="6" fontId="7" numFmtId="165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left"/>
    </xf>
    <xf borderId="0" fillId="0" fontId="6" numFmtId="167" xfId="0" applyAlignment="1" applyFont="1" applyNumberFormat="1">
      <alignment horizontal="center"/>
    </xf>
    <xf borderId="0" fillId="0" fontId="6" numFmtId="9" xfId="0" applyAlignment="1" applyFont="1" applyNumberFormat="1">
      <alignment horizontal="center"/>
    </xf>
    <xf borderId="0" fillId="0" fontId="8" numFmtId="9" xfId="0" applyAlignment="1" applyFont="1" applyNumberFormat="1">
      <alignment horizontal="center"/>
    </xf>
    <xf borderId="0" fillId="0" fontId="8" numFmtId="165" xfId="0" applyAlignment="1" applyFont="1" applyNumberFormat="1">
      <alignment horizontal="center"/>
    </xf>
    <xf borderId="18" fillId="0" fontId="6" numFmtId="4" xfId="0" applyAlignment="1" applyBorder="1" applyFont="1" applyNumberFormat="1">
      <alignment horizontal="center"/>
    </xf>
    <xf borderId="18" fillId="4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1</xdr:row>
      <xdr:rowOff>38100</xdr:rowOff>
    </xdr:from>
    <xdr:ext cx="1905000" cy="381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1257300</xdr:colOff>
      <xdr:row>0</xdr:row>
      <xdr:rowOff>28575</xdr:rowOff>
    </xdr:from>
    <xdr:ext cx="3857625" cy="781050"/>
    <xdr:sp>
      <xdr:nvSpPr>
        <xdr:cNvPr id="3" name="Shape 3"/>
        <xdr:cNvSpPr txBox="1"/>
      </xdr:nvSpPr>
      <xdr:spPr>
        <a:xfrm>
          <a:off x="3421950" y="3394238"/>
          <a:ext cx="3848100" cy="77152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C00000"/>
            </a:buClr>
            <a:buSzPts val="2400"/>
            <a:buFont typeface="Calibri"/>
            <a:buNone/>
          </a:pPr>
          <a:r>
            <a:rPr b="1" lang="en-US" sz="24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Registro Ventas e Ingresos</a:t>
          </a:r>
          <a:endParaRPr b="1" sz="2400">
            <a:solidFill>
              <a:srgbClr val="C00000"/>
            </a:solidFill>
          </a:endParaRPr>
        </a:p>
      </xdr:txBody>
    </xdr:sp>
    <xdr:clientData fLocksWithSheet="0"/>
  </xdr:oneCellAnchor>
  <xdr:oneCellAnchor>
    <xdr:from>
      <xdr:col>1</xdr:col>
      <xdr:colOff>28575</xdr:colOff>
      <xdr:row>0</xdr:row>
      <xdr:rowOff>228600</xdr:rowOff>
    </xdr:from>
    <xdr:ext cx="1905000" cy="381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323850</xdr:colOff>
      <xdr:row>0</xdr:row>
      <xdr:rowOff>57150</xdr:rowOff>
    </xdr:from>
    <xdr:ext cx="6581775" cy="771525"/>
    <xdr:sp>
      <xdr:nvSpPr>
        <xdr:cNvPr id="4" name="Shape 4"/>
        <xdr:cNvSpPr txBox="1"/>
      </xdr:nvSpPr>
      <xdr:spPr>
        <a:xfrm>
          <a:off x="2059875" y="3399000"/>
          <a:ext cx="6572250" cy="7620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C00000"/>
            </a:buClr>
            <a:buSzPts val="2400"/>
            <a:buFont typeface="Calibri"/>
            <a:buNone/>
          </a:pPr>
          <a:r>
            <a:rPr b="1" lang="en-US" sz="24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Registro Compras y Gastos</a:t>
          </a:r>
          <a:endParaRPr b="1" sz="2400">
            <a:solidFill>
              <a:srgbClr val="C00000"/>
            </a:solidFill>
          </a:endParaRPr>
        </a:p>
      </xdr:txBody>
    </xdr:sp>
    <xdr:clientData fLocksWithSheet="0"/>
  </xdr:oneCellAnchor>
  <xdr:oneCellAnchor>
    <xdr:from>
      <xdr:col>1</xdr:col>
      <xdr:colOff>19050</xdr:colOff>
      <xdr:row>0</xdr:row>
      <xdr:rowOff>247650</xdr:rowOff>
    </xdr:from>
    <xdr:ext cx="1905000" cy="381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723900</xdr:colOff>
      <xdr:row>0</xdr:row>
      <xdr:rowOff>66675</xdr:rowOff>
    </xdr:from>
    <xdr:ext cx="6562725" cy="771525"/>
    <xdr:sp>
      <xdr:nvSpPr>
        <xdr:cNvPr id="5" name="Shape 5"/>
        <xdr:cNvSpPr txBox="1"/>
      </xdr:nvSpPr>
      <xdr:spPr>
        <a:xfrm>
          <a:off x="2069400" y="3399000"/>
          <a:ext cx="6553200" cy="762000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C00000"/>
            </a:buClr>
            <a:buSzPts val="2400"/>
            <a:buFont typeface="Calibri"/>
            <a:buNone/>
          </a:pPr>
          <a:r>
            <a:rPr b="1" lang="en-US" sz="24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Resultado trimestral</a:t>
          </a:r>
          <a:endParaRPr sz="1400"/>
        </a:p>
      </xdr:txBody>
    </xdr:sp>
    <xdr:clientData fLocksWithSheet="0"/>
  </xdr:oneCellAnchor>
  <xdr:oneCellAnchor>
    <xdr:from>
      <xdr:col>0</xdr:col>
      <xdr:colOff>304800</xdr:colOff>
      <xdr:row>0</xdr:row>
      <xdr:rowOff>257175</xdr:rowOff>
    </xdr:from>
    <xdr:ext cx="1905000" cy="381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5" width="10.71"/>
    <col customWidth="1" min="6" max="6" width="5.14"/>
    <col customWidth="1" min="7" max="26" width="10.71"/>
  </cols>
  <sheetData>
    <row r="5">
      <c r="B5" s="1" t="s">
        <v>0</v>
      </c>
    </row>
    <row r="6">
      <c r="B6" s="2"/>
    </row>
    <row r="7">
      <c r="B7" s="2" t="s">
        <v>1</v>
      </c>
      <c r="F7" s="3"/>
    </row>
    <row r="8">
      <c r="B8" s="2" t="s">
        <v>2</v>
      </c>
    </row>
    <row r="9">
      <c r="B9" s="2" t="s">
        <v>3</v>
      </c>
    </row>
    <row r="10">
      <c r="B10" s="2" t="s">
        <v>4</v>
      </c>
    </row>
    <row r="11">
      <c r="B11" s="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.14"/>
    <col customWidth="1" min="2" max="2" width="9.14"/>
    <col customWidth="1" min="3" max="3" width="9.43"/>
    <col customWidth="1" min="4" max="4" width="12.43"/>
    <col customWidth="1" min="5" max="5" width="9.43"/>
    <col customWidth="1" min="6" max="6" width="12.29"/>
    <col customWidth="1" min="7" max="7" width="26.43"/>
    <col customWidth="1" min="8" max="8" width="9.71"/>
    <col customWidth="1" min="9" max="9" width="12.14"/>
    <col customWidth="1" min="10" max="10" width="12.29"/>
    <col customWidth="1" min="11" max="11" width="13.71"/>
    <col customWidth="1" min="12" max="12" width="10.0"/>
    <col customWidth="1" min="13" max="13" width="14.14"/>
    <col customWidth="1" min="14" max="14" width="10.71"/>
    <col customWidth="1" min="15" max="15" width="10.29"/>
    <col customWidth="1" min="16" max="16" width="13.14"/>
    <col customWidth="1" min="17" max="17" width="12.57"/>
    <col customWidth="1" min="18" max="18" width="13.29"/>
  </cols>
  <sheetData>
    <row r="1" ht="24.0" customHeight="1">
      <c r="A1" s="4"/>
      <c r="B1" s="4"/>
      <c r="C1" s="4"/>
      <c r="D1" s="4"/>
      <c r="E1" s="5"/>
      <c r="F1" s="5"/>
      <c r="G1" s="5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2.25" customHeight="1">
      <c r="A2" s="4"/>
      <c r="B2" s="4"/>
      <c r="C2" s="4"/>
      <c r="D2" s="4"/>
      <c r="E2" s="5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5.75" customHeight="1">
      <c r="A3" s="4"/>
      <c r="B3" s="6"/>
      <c r="C3" s="6"/>
      <c r="D3" s="6"/>
      <c r="E3" s="5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7.0" customHeight="1">
      <c r="A4" s="4"/>
      <c r="B4" s="7" t="s">
        <v>6</v>
      </c>
      <c r="C4" s="8"/>
      <c r="D4" s="9" t="s">
        <v>7</v>
      </c>
      <c r="E4" s="10" t="s">
        <v>8</v>
      </c>
      <c r="F4" s="11"/>
      <c r="G4" s="12" t="s">
        <v>9</v>
      </c>
      <c r="H4" s="10" t="s">
        <v>10</v>
      </c>
      <c r="I4" s="11"/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3" t="s">
        <v>17</v>
      </c>
      <c r="Q4" s="14"/>
      <c r="R4" s="15"/>
      <c r="S4" s="4"/>
      <c r="T4" s="4"/>
      <c r="U4" s="4"/>
      <c r="V4" s="4"/>
      <c r="W4" s="4"/>
      <c r="X4" s="4"/>
      <c r="Y4" s="4"/>
      <c r="Z4" s="4"/>
      <c r="AA4" s="4"/>
    </row>
    <row r="5">
      <c r="A5" s="4"/>
      <c r="B5" s="16" t="s">
        <v>18</v>
      </c>
      <c r="C5" s="16" t="s">
        <v>19</v>
      </c>
      <c r="D5" s="17"/>
      <c r="E5" s="18" t="s">
        <v>20</v>
      </c>
      <c r="F5" s="18" t="s">
        <v>21</v>
      </c>
      <c r="G5" s="19"/>
      <c r="H5" s="18" t="s">
        <v>22</v>
      </c>
      <c r="I5" s="18" t="s">
        <v>23</v>
      </c>
      <c r="J5" s="19"/>
      <c r="K5" s="19"/>
      <c r="L5" s="19"/>
      <c r="M5" s="19"/>
      <c r="N5" s="19"/>
      <c r="O5" s="19"/>
      <c r="P5" s="20" t="s">
        <v>6</v>
      </c>
      <c r="Q5" s="21" t="s">
        <v>24</v>
      </c>
      <c r="R5" s="22" t="s">
        <v>25</v>
      </c>
      <c r="S5" s="23"/>
      <c r="T5" s="4"/>
      <c r="U5" s="4"/>
      <c r="V5" s="4"/>
      <c r="W5" s="4"/>
      <c r="X5" s="4"/>
      <c r="Y5" s="4"/>
      <c r="Z5" s="4"/>
      <c r="AA5" s="4"/>
    </row>
    <row r="6">
      <c r="A6" s="4"/>
      <c r="B6" s="24">
        <v>2023.0</v>
      </c>
      <c r="C6" s="24" t="s">
        <v>26</v>
      </c>
      <c r="D6" s="25">
        <v>44937.0</v>
      </c>
      <c r="E6" s="24">
        <v>22.0</v>
      </c>
      <c r="F6" s="24">
        <v>1.0</v>
      </c>
      <c r="G6" s="24" t="s">
        <v>27</v>
      </c>
      <c r="H6" s="26" t="s">
        <v>28</v>
      </c>
      <c r="I6" s="26" t="s">
        <v>29</v>
      </c>
      <c r="J6" s="27">
        <f t="shared" ref="J6:J11" si="1">K6+M6-O6</f>
        <v>371</v>
      </c>
      <c r="K6" s="28">
        <v>350.0</v>
      </c>
      <c r="L6" s="29">
        <v>0.21</v>
      </c>
      <c r="M6" s="30">
        <f t="shared" ref="M6:M11" si="2">K6*L6</f>
        <v>73.5</v>
      </c>
      <c r="N6" s="29">
        <v>0.15</v>
      </c>
      <c r="O6" s="30">
        <f t="shared" ref="O6:O11" si="3">+N6*K6</f>
        <v>52.5</v>
      </c>
      <c r="P6" s="31">
        <v>44937.0</v>
      </c>
      <c r="Q6" s="32">
        <f t="shared" ref="Q6:Q8" si="4">+J6</f>
        <v>371</v>
      </c>
      <c r="R6" s="24" t="s">
        <v>30</v>
      </c>
      <c r="S6" s="4"/>
      <c r="T6" s="4"/>
      <c r="U6" s="4"/>
      <c r="V6" s="4"/>
      <c r="W6" s="4"/>
      <c r="X6" s="4"/>
      <c r="Y6" s="4"/>
      <c r="Z6" s="4"/>
      <c r="AA6" s="4"/>
    </row>
    <row r="7">
      <c r="A7" s="4"/>
      <c r="B7" s="24">
        <v>2023.0</v>
      </c>
      <c r="C7" s="24" t="s">
        <v>26</v>
      </c>
      <c r="D7" s="25">
        <v>44977.0</v>
      </c>
      <c r="E7" s="24">
        <v>22.0</v>
      </c>
      <c r="F7" s="24">
        <v>2.0</v>
      </c>
      <c r="G7" s="24" t="s">
        <v>31</v>
      </c>
      <c r="H7" s="26" t="s">
        <v>32</v>
      </c>
      <c r="I7" s="26" t="s">
        <v>33</v>
      </c>
      <c r="J7" s="33">
        <f t="shared" si="1"/>
        <v>3710</v>
      </c>
      <c r="K7" s="28">
        <v>3500.0</v>
      </c>
      <c r="L7" s="29">
        <v>0.21</v>
      </c>
      <c r="M7" s="34">
        <f t="shared" si="2"/>
        <v>735</v>
      </c>
      <c r="N7" s="29">
        <v>0.15</v>
      </c>
      <c r="O7" s="30">
        <f t="shared" si="3"/>
        <v>525</v>
      </c>
      <c r="P7" s="31">
        <v>45000.0</v>
      </c>
      <c r="Q7" s="32">
        <f t="shared" si="4"/>
        <v>3710</v>
      </c>
      <c r="R7" s="24" t="s">
        <v>34</v>
      </c>
      <c r="S7" s="4"/>
      <c r="T7" s="4"/>
      <c r="U7" s="4"/>
      <c r="V7" s="4"/>
      <c r="W7" s="4"/>
      <c r="X7" s="4"/>
      <c r="Y7" s="4"/>
      <c r="Z7" s="4"/>
      <c r="AA7" s="4"/>
    </row>
    <row r="8">
      <c r="A8" s="4"/>
      <c r="B8" s="24">
        <v>2023.0</v>
      </c>
      <c r="C8" s="24" t="s">
        <v>26</v>
      </c>
      <c r="D8" s="25">
        <v>44982.0</v>
      </c>
      <c r="E8" s="24">
        <v>22.0</v>
      </c>
      <c r="F8" s="24">
        <v>3.0</v>
      </c>
      <c r="G8" s="24" t="s">
        <v>35</v>
      </c>
      <c r="H8" s="26" t="s">
        <v>36</v>
      </c>
      <c r="I8" s="26" t="s">
        <v>37</v>
      </c>
      <c r="J8" s="33">
        <f t="shared" si="1"/>
        <v>2660.6</v>
      </c>
      <c r="K8" s="28">
        <v>2510.0</v>
      </c>
      <c r="L8" s="29">
        <v>0.21</v>
      </c>
      <c r="M8" s="34">
        <f t="shared" si="2"/>
        <v>527.1</v>
      </c>
      <c r="N8" s="29">
        <v>0.15</v>
      </c>
      <c r="O8" s="30">
        <f t="shared" si="3"/>
        <v>376.5</v>
      </c>
      <c r="P8" s="31">
        <v>44985.0</v>
      </c>
      <c r="Q8" s="32">
        <f t="shared" si="4"/>
        <v>2660.6</v>
      </c>
      <c r="R8" s="24" t="s">
        <v>30</v>
      </c>
      <c r="S8" s="4"/>
      <c r="T8" s="4"/>
      <c r="U8" s="4"/>
      <c r="V8" s="4"/>
      <c r="W8" s="4"/>
      <c r="X8" s="4"/>
      <c r="Y8" s="4"/>
      <c r="Z8" s="4"/>
      <c r="AA8" s="4"/>
    </row>
    <row r="9">
      <c r="A9" s="4"/>
      <c r="B9" s="35"/>
      <c r="C9" s="35"/>
      <c r="D9" s="36"/>
      <c r="E9" s="35"/>
      <c r="F9" s="35"/>
      <c r="G9" s="35"/>
      <c r="H9" s="37"/>
      <c r="I9" s="37"/>
      <c r="J9" s="38">
        <f t="shared" si="1"/>
        <v>0</v>
      </c>
      <c r="K9" s="39"/>
      <c r="L9" s="40"/>
      <c r="M9" s="41">
        <f t="shared" si="2"/>
        <v>0</v>
      </c>
      <c r="N9" s="42"/>
      <c r="O9" s="41">
        <f t="shared" si="3"/>
        <v>0</v>
      </c>
      <c r="P9" s="35"/>
      <c r="Q9" s="39"/>
      <c r="R9" s="35"/>
      <c r="S9" s="4"/>
      <c r="T9" s="4"/>
      <c r="U9" s="4"/>
      <c r="V9" s="4"/>
      <c r="W9" s="4"/>
      <c r="X9" s="4"/>
      <c r="Y9" s="4"/>
      <c r="Z9" s="4"/>
      <c r="AA9" s="4"/>
    </row>
    <row r="10">
      <c r="A10" s="4"/>
      <c r="B10" s="35"/>
      <c r="C10" s="35"/>
      <c r="D10" s="36"/>
      <c r="E10" s="35"/>
      <c r="F10" s="35"/>
      <c r="G10" s="35"/>
      <c r="H10" s="37"/>
      <c r="I10" s="37"/>
      <c r="J10" s="38">
        <f t="shared" si="1"/>
        <v>0</v>
      </c>
      <c r="K10" s="39"/>
      <c r="L10" s="40"/>
      <c r="M10" s="41">
        <f t="shared" si="2"/>
        <v>0</v>
      </c>
      <c r="N10" s="42"/>
      <c r="O10" s="41">
        <f t="shared" si="3"/>
        <v>0</v>
      </c>
      <c r="P10" s="35"/>
      <c r="Q10" s="39"/>
      <c r="R10" s="35"/>
      <c r="S10" s="4"/>
      <c r="T10" s="4"/>
      <c r="U10" s="4"/>
      <c r="V10" s="4"/>
      <c r="W10" s="4"/>
      <c r="X10" s="4"/>
      <c r="Y10" s="4"/>
      <c r="Z10" s="4"/>
      <c r="AA10" s="4"/>
    </row>
    <row r="11">
      <c r="A11" s="4"/>
      <c r="B11" s="35"/>
      <c r="C11" s="35"/>
      <c r="D11" s="36"/>
      <c r="E11" s="35"/>
      <c r="F11" s="35"/>
      <c r="G11" s="35"/>
      <c r="H11" s="37"/>
      <c r="I11" s="37"/>
      <c r="J11" s="38">
        <f t="shared" si="1"/>
        <v>0</v>
      </c>
      <c r="K11" s="39"/>
      <c r="L11" s="40"/>
      <c r="M11" s="41">
        <f t="shared" si="2"/>
        <v>0</v>
      </c>
      <c r="N11" s="42"/>
      <c r="O11" s="41">
        <f t="shared" si="3"/>
        <v>0</v>
      </c>
      <c r="P11" s="35"/>
      <c r="Q11" s="39"/>
      <c r="R11" s="35"/>
      <c r="S11" s="4"/>
      <c r="T11" s="4"/>
      <c r="U11" s="4"/>
      <c r="V11" s="4"/>
      <c r="W11" s="4"/>
      <c r="X11" s="4"/>
      <c r="Y11" s="4"/>
      <c r="Z11" s="4"/>
      <c r="AA11" s="4"/>
    </row>
    <row r="12">
      <c r="A12" s="4"/>
      <c r="B12" s="43" t="s">
        <v>38</v>
      </c>
      <c r="C12" s="44"/>
      <c r="D12" s="44"/>
      <c r="E12" s="44"/>
      <c r="F12" s="44"/>
      <c r="G12" s="44"/>
      <c r="H12" s="44"/>
      <c r="I12" s="44"/>
      <c r="J12" s="45">
        <f t="shared" ref="J12:K12" si="5">+SUM(J6:J11)</f>
        <v>6741.6</v>
      </c>
      <c r="K12" s="45">
        <f t="shared" si="5"/>
        <v>6360</v>
      </c>
      <c r="L12" s="46">
        <v>0.21</v>
      </c>
      <c r="M12" s="45">
        <f>+SUM(M6:M11)</f>
        <v>1335.6</v>
      </c>
      <c r="N12" s="47"/>
      <c r="O12" s="45">
        <f>+SUM(O6:O11)</f>
        <v>954</v>
      </c>
      <c r="P12" s="48"/>
      <c r="Q12" s="45">
        <f>+SUM(Q6:Q11)</f>
        <v>6741.6</v>
      </c>
      <c r="R12" s="48"/>
      <c r="S12" s="4"/>
      <c r="T12" s="4"/>
      <c r="U12" s="4"/>
      <c r="V12" s="4"/>
      <c r="W12" s="4"/>
      <c r="X12" s="4"/>
      <c r="Y12" s="4"/>
      <c r="Z12" s="4"/>
      <c r="AA12" s="4"/>
    </row>
    <row r="13">
      <c r="A13" s="4"/>
      <c r="B13" s="49"/>
      <c r="C13" s="49"/>
      <c r="D13" s="50"/>
      <c r="E13" s="49"/>
      <c r="F13" s="49"/>
      <c r="G13" s="49"/>
      <c r="H13" s="51"/>
      <c r="I13" s="51"/>
      <c r="J13" s="52"/>
      <c r="K13" s="52"/>
      <c r="L13" s="53"/>
      <c r="M13" s="54"/>
      <c r="N13" s="54"/>
      <c r="O13" s="54"/>
      <c r="P13" s="49"/>
      <c r="Q13" s="49"/>
      <c r="R13" s="49"/>
      <c r="S13" s="4"/>
      <c r="T13" s="4"/>
      <c r="U13" s="4"/>
      <c r="V13" s="4"/>
      <c r="W13" s="4"/>
      <c r="X13" s="4"/>
      <c r="Y13" s="4"/>
      <c r="Z13" s="4"/>
      <c r="AA13" s="4"/>
    </row>
    <row r="14">
      <c r="A14" s="4"/>
      <c r="B14" s="55"/>
      <c r="C14" s="55"/>
      <c r="D14" s="56"/>
      <c r="E14" s="55"/>
      <c r="F14" s="55"/>
      <c r="G14" s="55"/>
      <c r="H14" s="57"/>
      <c r="I14" s="57"/>
      <c r="J14" s="58"/>
      <c r="K14" s="58"/>
      <c r="L14" s="59"/>
      <c r="M14" s="60"/>
      <c r="N14" s="60"/>
      <c r="O14" s="60"/>
      <c r="P14" s="55"/>
      <c r="Q14" s="55"/>
      <c r="R14" s="55"/>
      <c r="S14" s="4"/>
      <c r="T14" s="4"/>
      <c r="U14" s="4"/>
      <c r="V14" s="4"/>
      <c r="W14" s="4"/>
      <c r="X14" s="4"/>
      <c r="Y14" s="4"/>
      <c r="Z14" s="4"/>
      <c r="AA14" s="4"/>
    </row>
    <row r="15">
      <c r="A15" s="4"/>
      <c r="B15" s="24">
        <v>2023.0</v>
      </c>
      <c r="C15" s="24" t="s">
        <v>39</v>
      </c>
      <c r="D15" s="25">
        <v>45026.0</v>
      </c>
      <c r="E15" s="24">
        <v>22.0</v>
      </c>
      <c r="F15" s="24">
        <v>4.0</v>
      </c>
      <c r="G15" s="24" t="s">
        <v>31</v>
      </c>
      <c r="H15" s="26" t="s">
        <v>40</v>
      </c>
      <c r="I15" s="26" t="s">
        <v>33</v>
      </c>
      <c r="J15" s="27">
        <f t="shared" ref="J15:J19" si="6">K15+M15-O15</f>
        <v>801.36</v>
      </c>
      <c r="K15" s="28">
        <v>756.0</v>
      </c>
      <c r="L15" s="29">
        <v>0.21</v>
      </c>
      <c r="M15" s="30">
        <f t="shared" ref="M15:M19" si="7">K15*L15</f>
        <v>158.76</v>
      </c>
      <c r="N15" s="29">
        <v>0.15</v>
      </c>
      <c r="O15" s="30">
        <f t="shared" ref="O15:O19" si="8">+N15*K15</f>
        <v>113.4</v>
      </c>
      <c r="P15" s="31">
        <v>45026.0</v>
      </c>
      <c r="Q15" s="32">
        <f t="shared" ref="Q15:Q16" si="9">+J15</f>
        <v>801.36</v>
      </c>
      <c r="R15" s="24" t="s">
        <v>41</v>
      </c>
      <c r="S15" s="4"/>
      <c r="T15" s="4"/>
      <c r="U15" s="4"/>
      <c r="V15" s="4"/>
      <c r="W15" s="4"/>
      <c r="X15" s="4"/>
      <c r="Y15" s="4"/>
      <c r="Z15" s="4"/>
      <c r="AA15" s="4"/>
    </row>
    <row r="16">
      <c r="A16" s="4"/>
      <c r="B16" s="24">
        <v>2023.0</v>
      </c>
      <c r="C16" s="24" t="s">
        <v>39</v>
      </c>
      <c r="D16" s="25">
        <v>45032.0</v>
      </c>
      <c r="E16" s="24">
        <v>22.0</v>
      </c>
      <c r="F16" s="24">
        <v>5.0</v>
      </c>
      <c r="G16" s="24" t="s">
        <v>35</v>
      </c>
      <c r="H16" s="26" t="s">
        <v>42</v>
      </c>
      <c r="I16" s="26" t="s">
        <v>29</v>
      </c>
      <c r="J16" s="33">
        <f t="shared" si="6"/>
        <v>903.12</v>
      </c>
      <c r="K16" s="28">
        <v>852.0</v>
      </c>
      <c r="L16" s="29">
        <v>0.21</v>
      </c>
      <c r="M16" s="34">
        <f t="shared" si="7"/>
        <v>178.92</v>
      </c>
      <c r="N16" s="29">
        <v>0.15</v>
      </c>
      <c r="O16" s="30">
        <f t="shared" si="8"/>
        <v>127.8</v>
      </c>
      <c r="P16" s="31">
        <v>45046.0</v>
      </c>
      <c r="Q16" s="32">
        <f t="shared" si="9"/>
        <v>903.12</v>
      </c>
      <c r="R16" s="24" t="s">
        <v>30</v>
      </c>
      <c r="S16" s="4"/>
      <c r="T16" s="4"/>
      <c r="U16" s="4"/>
      <c r="V16" s="4"/>
      <c r="W16" s="4"/>
      <c r="X16" s="4"/>
      <c r="Y16" s="4"/>
      <c r="Z16" s="4"/>
      <c r="AA16" s="4"/>
    </row>
    <row r="17">
      <c r="A17" s="4"/>
      <c r="B17" s="35"/>
      <c r="C17" s="35"/>
      <c r="D17" s="36"/>
      <c r="E17" s="35"/>
      <c r="F17" s="35"/>
      <c r="G17" s="35"/>
      <c r="H17" s="37"/>
      <c r="I17" s="37"/>
      <c r="J17" s="38">
        <f t="shared" si="6"/>
        <v>0</v>
      </c>
      <c r="K17" s="39"/>
      <c r="L17" s="40"/>
      <c r="M17" s="41">
        <f t="shared" si="7"/>
        <v>0</v>
      </c>
      <c r="N17" s="42"/>
      <c r="O17" s="39">
        <f t="shared" si="8"/>
        <v>0</v>
      </c>
      <c r="P17" s="35"/>
      <c r="Q17" s="39"/>
      <c r="R17" s="35"/>
      <c r="S17" s="4"/>
      <c r="T17" s="4"/>
      <c r="U17" s="4"/>
      <c r="V17" s="4"/>
      <c r="W17" s="4"/>
      <c r="X17" s="4"/>
      <c r="Y17" s="4"/>
      <c r="Z17" s="4"/>
      <c r="AA17" s="4"/>
    </row>
    <row r="18">
      <c r="A18" s="4"/>
      <c r="B18" s="35"/>
      <c r="C18" s="35"/>
      <c r="D18" s="36"/>
      <c r="E18" s="35"/>
      <c r="F18" s="35"/>
      <c r="G18" s="35"/>
      <c r="H18" s="37"/>
      <c r="I18" s="37"/>
      <c r="J18" s="38">
        <f t="shared" si="6"/>
        <v>0</v>
      </c>
      <c r="K18" s="39"/>
      <c r="L18" s="40"/>
      <c r="M18" s="41">
        <f t="shared" si="7"/>
        <v>0</v>
      </c>
      <c r="N18" s="42"/>
      <c r="O18" s="39">
        <f t="shared" si="8"/>
        <v>0</v>
      </c>
      <c r="P18" s="35"/>
      <c r="Q18" s="39"/>
      <c r="R18" s="35"/>
      <c r="S18" s="4"/>
      <c r="T18" s="4"/>
      <c r="U18" s="4"/>
      <c r="V18" s="4"/>
      <c r="W18" s="4"/>
      <c r="X18" s="4"/>
      <c r="Y18" s="4"/>
      <c r="Z18" s="4"/>
      <c r="AA18" s="4"/>
    </row>
    <row r="19">
      <c r="A19" s="4"/>
      <c r="B19" s="35"/>
      <c r="C19" s="35"/>
      <c r="D19" s="36"/>
      <c r="E19" s="35"/>
      <c r="F19" s="35"/>
      <c r="G19" s="35"/>
      <c r="H19" s="37"/>
      <c r="I19" s="37"/>
      <c r="J19" s="38">
        <f t="shared" si="6"/>
        <v>0</v>
      </c>
      <c r="K19" s="39"/>
      <c r="L19" s="40"/>
      <c r="M19" s="41">
        <f t="shared" si="7"/>
        <v>0</v>
      </c>
      <c r="N19" s="42"/>
      <c r="O19" s="39">
        <f t="shared" si="8"/>
        <v>0</v>
      </c>
      <c r="P19" s="35"/>
      <c r="Q19" s="39"/>
      <c r="R19" s="35"/>
      <c r="S19" s="4"/>
      <c r="T19" s="4"/>
      <c r="U19" s="4"/>
      <c r="V19" s="4"/>
      <c r="W19" s="4"/>
      <c r="X19" s="4"/>
      <c r="Y19" s="4"/>
      <c r="Z19" s="4"/>
      <c r="AA19" s="4"/>
    </row>
    <row r="20">
      <c r="A20" s="4"/>
      <c r="B20" s="43" t="s">
        <v>43</v>
      </c>
      <c r="C20" s="44"/>
      <c r="D20" s="44"/>
      <c r="E20" s="44"/>
      <c r="F20" s="44"/>
      <c r="G20" s="44"/>
      <c r="H20" s="44"/>
      <c r="I20" s="44"/>
      <c r="J20" s="45">
        <f t="shared" ref="J20:K20" si="10">+SUM(J14:J19)</f>
        <v>1704.48</v>
      </c>
      <c r="K20" s="45">
        <f t="shared" si="10"/>
        <v>1608</v>
      </c>
      <c r="L20" s="46">
        <v>0.21</v>
      </c>
      <c r="M20" s="45">
        <f>+SUM(M14:M19)</f>
        <v>337.68</v>
      </c>
      <c r="N20" s="47"/>
      <c r="O20" s="45">
        <f>+SUM(O14:O19)</f>
        <v>241.2</v>
      </c>
      <c r="P20" s="48"/>
      <c r="Q20" s="45">
        <f>+SUM(Q14:Q19)</f>
        <v>1704.48</v>
      </c>
      <c r="R20" s="48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>
      <c r="A24" s="4"/>
      <c r="B24" s="24">
        <v>2023.0</v>
      </c>
      <c r="C24" s="24" t="s">
        <v>44</v>
      </c>
      <c r="D24" s="25">
        <v>45117.0</v>
      </c>
      <c r="E24" s="24">
        <v>22.0</v>
      </c>
      <c r="F24" s="24">
        <v>4.0</v>
      </c>
      <c r="G24" s="24" t="s">
        <v>31</v>
      </c>
      <c r="H24" s="26" t="s">
        <v>40</v>
      </c>
      <c r="I24" s="26" t="s">
        <v>33</v>
      </c>
      <c r="J24" s="27">
        <f t="shared" ref="J24:J28" si="11">K24+M24-O24</f>
        <v>1022.9</v>
      </c>
      <c r="K24" s="28">
        <v>965.0</v>
      </c>
      <c r="L24" s="29">
        <v>0.21</v>
      </c>
      <c r="M24" s="30">
        <f t="shared" ref="M24:M28" si="12">K24*L24</f>
        <v>202.65</v>
      </c>
      <c r="N24" s="29">
        <v>0.15</v>
      </c>
      <c r="O24" s="30">
        <f t="shared" ref="O24:O28" si="13">+N24*K24</f>
        <v>144.75</v>
      </c>
      <c r="P24" s="31">
        <v>45117.0</v>
      </c>
      <c r="Q24" s="32">
        <f t="shared" ref="Q24:Q25" si="14">+J24</f>
        <v>1022.9</v>
      </c>
      <c r="R24" s="24" t="s">
        <v>34</v>
      </c>
      <c r="S24" s="4"/>
      <c r="T24" s="4"/>
      <c r="U24" s="4"/>
      <c r="V24" s="4"/>
      <c r="W24" s="4"/>
      <c r="X24" s="4"/>
      <c r="Y24" s="4"/>
      <c r="Z24" s="4"/>
      <c r="AA24" s="4"/>
    </row>
    <row r="25">
      <c r="A25" s="4"/>
      <c r="B25" s="24">
        <v>2023.0</v>
      </c>
      <c r="C25" s="24" t="s">
        <v>44</v>
      </c>
      <c r="D25" s="25">
        <v>45154.0</v>
      </c>
      <c r="E25" s="24">
        <v>22.0</v>
      </c>
      <c r="F25" s="24">
        <v>5.0</v>
      </c>
      <c r="G25" s="24" t="s">
        <v>35</v>
      </c>
      <c r="H25" s="26" t="s">
        <v>42</v>
      </c>
      <c r="I25" s="26" t="s">
        <v>29</v>
      </c>
      <c r="J25" s="33">
        <f t="shared" si="11"/>
        <v>907.36</v>
      </c>
      <c r="K25" s="28">
        <v>856.0</v>
      </c>
      <c r="L25" s="29">
        <v>0.21</v>
      </c>
      <c r="M25" s="34">
        <f t="shared" si="12"/>
        <v>179.76</v>
      </c>
      <c r="N25" s="29">
        <v>0.15</v>
      </c>
      <c r="O25" s="30">
        <f t="shared" si="13"/>
        <v>128.4</v>
      </c>
      <c r="P25" s="31">
        <v>45169.0</v>
      </c>
      <c r="Q25" s="32">
        <f t="shared" si="14"/>
        <v>907.36</v>
      </c>
      <c r="R25" s="24" t="s">
        <v>30</v>
      </c>
      <c r="S25" s="4"/>
      <c r="T25" s="4"/>
      <c r="U25" s="4"/>
      <c r="V25" s="4"/>
      <c r="W25" s="4"/>
      <c r="X25" s="4"/>
      <c r="Y25" s="4"/>
      <c r="Z25" s="4"/>
      <c r="AA25" s="4"/>
    </row>
    <row r="26">
      <c r="A26" s="4"/>
      <c r="B26" s="35"/>
      <c r="C26" s="35"/>
      <c r="D26" s="36"/>
      <c r="E26" s="35"/>
      <c r="F26" s="35"/>
      <c r="G26" s="35"/>
      <c r="H26" s="37"/>
      <c r="I26" s="37"/>
      <c r="J26" s="38">
        <f t="shared" si="11"/>
        <v>0</v>
      </c>
      <c r="K26" s="39"/>
      <c r="L26" s="40"/>
      <c r="M26" s="41">
        <f t="shared" si="12"/>
        <v>0</v>
      </c>
      <c r="N26" s="42"/>
      <c r="O26" s="39">
        <f t="shared" si="13"/>
        <v>0</v>
      </c>
      <c r="P26" s="35"/>
      <c r="Q26" s="39"/>
      <c r="R26" s="35"/>
      <c r="S26" s="4"/>
      <c r="T26" s="4"/>
      <c r="U26" s="4"/>
      <c r="V26" s="4"/>
      <c r="W26" s="4"/>
      <c r="X26" s="4"/>
      <c r="Y26" s="4"/>
      <c r="Z26" s="4"/>
      <c r="AA26" s="4"/>
    </row>
    <row r="27">
      <c r="A27" s="4"/>
      <c r="B27" s="35"/>
      <c r="C27" s="35"/>
      <c r="D27" s="36"/>
      <c r="E27" s="35"/>
      <c r="F27" s="35"/>
      <c r="G27" s="35"/>
      <c r="H27" s="37"/>
      <c r="I27" s="37"/>
      <c r="J27" s="38">
        <f t="shared" si="11"/>
        <v>0</v>
      </c>
      <c r="K27" s="39"/>
      <c r="L27" s="40"/>
      <c r="M27" s="41">
        <f t="shared" si="12"/>
        <v>0</v>
      </c>
      <c r="N27" s="42"/>
      <c r="O27" s="39">
        <f t="shared" si="13"/>
        <v>0</v>
      </c>
      <c r="P27" s="35"/>
      <c r="Q27" s="39"/>
      <c r="R27" s="35"/>
      <c r="S27" s="4"/>
      <c r="T27" s="4"/>
      <c r="U27" s="4"/>
      <c r="V27" s="4"/>
      <c r="W27" s="4"/>
      <c r="X27" s="4"/>
      <c r="Y27" s="4"/>
      <c r="Z27" s="4"/>
      <c r="AA27" s="4"/>
    </row>
    <row r="28">
      <c r="A28" s="4"/>
      <c r="B28" s="35"/>
      <c r="C28" s="35"/>
      <c r="D28" s="36"/>
      <c r="E28" s="35"/>
      <c r="F28" s="35"/>
      <c r="G28" s="35"/>
      <c r="H28" s="37"/>
      <c r="I28" s="37"/>
      <c r="J28" s="38">
        <f t="shared" si="11"/>
        <v>0</v>
      </c>
      <c r="K28" s="39"/>
      <c r="L28" s="40"/>
      <c r="M28" s="41">
        <f t="shared" si="12"/>
        <v>0</v>
      </c>
      <c r="N28" s="42"/>
      <c r="O28" s="39">
        <f t="shared" si="13"/>
        <v>0</v>
      </c>
      <c r="P28" s="35"/>
      <c r="Q28" s="39"/>
      <c r="R28" s="35"/>
      <c r="S28" s="4"/>
      <c r="T28" s="4"/>
      <c r="U28" s="4"/>
      <c r="V28" s="4"/>
      <c r="W28" s="4"/>
      <c r="X28" s="4"/>
      <c r="Y28" s="4"/>
      <c r="Z28" s="4"/>
      <c r="AA28" s="4"/>
    </row>
    <row r="29">
      <c r="A29" s="4"/>
      <c r="B29" s="43" t="s">
        <v>45</v>
      </c>
      <c r="C29" s="44"/>
      <c r="D29" s="44"/>
      <c r="E29" s="44"/>
      <c r="F29" s="44"/>
      <c r="G29" s="44"/>
      <c r="H29" s="44"/>
      <c r="I29" s="44"/>
      <c r="J29" s="45">
        <f t="shared" ref="J29:K29" si="15">+SUM(J23:J28)</f>
        <v>1930.26</v>
      </c>
      <c r="K29" s="45">
        <f t="shared" si="15"/>
        <v>1821</v>
      </c>
      <c r="L29" s="46">
        <v>0.21</v>
      </c>
      <c r="M29" s="45">
        <f>+SUM(M23:M28)</f>
        <v>382.41</v>
      </c>
      <c r="N29" s="47"/>
      <c r="O29" s="45">
        <f>+SUM(O23:O28)</f>
        <v>273.15</v>
      </c>
      <c r="P29" s="48"/>
      <c r="Q29" s="45">
        <f>+SUM(Q23:Q28)</f>
        <v>1930.26</v>
      </c>
      <c r="R29" s="48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>
      <c r="A33" s="4"/>
      <c r="B33" s="24">
        <v>2023.0</v>
      </c>
      <c r="C33" s="24" t="s">
        <v>46</v>
      </c>
      <c r="D33" s="25">
        <v>45211.0</v>
      </c>
      <c r="E33" s="24">
        <v>22.0</v>
      </c>
      <c r="F33" s="24">
        <v>4.0</v>
      </c>
      <c r="G33" s="24" t="s">
        <v>31</v>
      </c>
      <c r="H33" s="26" t="s">
        <v>40</v>
      </c>
      <c r="I33" s="26" t="s">
        <v>33</v>
      </c>
      <c r="J33" s="27">
        <f t="shared" ref="J33:J37" si="16">K33+M33-O33</f>
        <v>842.7</v>
      </c>
      <c r="K33" s="28">
        <v>795.0</v>
      </c>
      <c r="L33" s="29">
        <v>0.21</v>
      </c>
      <c r="M33" s="30">
        <f t="shared" ref="M33:M37" si="17">K33*L33</f>
        <v>166.95</v>
      </c>
      <c r="N33" s="29">
        <v>0.15</v>
      </c>
      <c r="O33" s="30">
        <f t="shared" ref="O33:O37" si="18">+N33*K33</f>
        <v>119.25</v>
      </c>
      <c r="P33" s="31">
        <v>45117.0</v>
      </c>
      <c r="Q33" s="32">
        <f t="shared" ref="Q33:Q34" si="19">+J33</f>
        <v>842.7</v>
      </c>
      <c r="R33" s="24" t="s">
        <v>34</v>
      </c>
      <c r="S33" s="4"/>
      <c r="T33" s="4"/>
      <c r="U33" s="4"/>
      <c r="V33" s="4"/>
      <c r="W33" s="4"/>
      <c r="X33" s="4"/>
      <c r="Y33" s="4"/>
      <c r="Z33" s="4"/>
      <c r="AA33" s="4"/>
    </row>
    <row r="34">
      <c r="A34" s="4"/>
      <c r="B34" s="24">
        <v>2023.0</v>
      </c>
      <c r="C34" s="24" t="s">
        <v>46</v>
      </c>
      <c r="D34" s="25">
        <v>45256.0</v>
      </c>
      <c r="E34" s="24">
        <v>22.0</v>
      </c>
      <c r="F34" s="24">
        <v>5.0</v>
      </c>
      <c r="G34" s="24" t="s">
        <v>35</v>
      </c>
      <c r="H34" s="26" t="s">
        <v>42</v>
      </c>
      <c r="I34" s="26" t="s">
        <v>29</v>
      </c>
      <c r="J34" s="33">
        <f t="shared" si="16"/>
        <v>1047.28</v>
      </c>
      <c r="K34" s="28">
        <v>988.0</v>
      </c>
      <c r="L34" s="29">
        <v>0.21</v>
      </c>
      <c r="M34" s="34">
        <f t="shared" si="17"/>
        <v>207.48</v>
      </c>
      <c r="N34" s="29">
        <v>0.15</v>
      </c>
      <c r="O34" s="30">
        <f t="shared" si="18"/>
        <v>148.2</v>
      </c>
      <c r="P34" s="31">
        <v>45169.0</v>
      </c>
      <c r="Q34" s="32">
        <f t="shared" si="19"/>
        <v>1047.28</v>
      </c>
      <c r="R34" s="24" t="s">
        <v>30</v>
      </c>
      <c r="S34" s="4"/>
      <c r="T34" s="4"/>
      <c r="U34" s="4"/>
      <c r="V34" s="4"/>
      <c r="W34" s="4"/>
      <c r="X34" s="4"/>
      <c r="Y34" s="4"/>
      <c r="Z34" s="4"/>
      <c r="AA34" s="4"/>
    </row>
    <row r="35">
      <c r="A35" s="4"/>
      <c r="B35" s="35"/>
      <c r="C35" s="35"/>
      <c r="D35" s="36"/>
      <c r="E35" s="35"/>
      <c r="F35" s="35"/>
      <c r="G35" s="35"/>
      <c r="H35" s="37"/>
      <c r="I35" s="37"/>
      <c r="J35" s="38">
        <f t="shared" si="16"/>
        <v>0</v>
      </c>
      <c r="K35" s="39"/>
      <c r="L35" s="40"/>
      <c r="M35" s="41">
        <f t="shared" si="17"/>
        <v>0</v>
      </c>
      <c r="N35" s="42"/>
      <c r="O35" s="39">
        <f t="shared" si="18"/>
        <v>0</v>
      </c>
      <c r="P35" s="35"/>
      <c r="Q35" s="39"/>
      <c r="R35" s="35"/>
      <c r="S35" s="4"/>
      <c r="T35" s="4"/>
      <c r="U35" s="4"/>
      <c r="V35" s="4"/>
      <c r="W35" s="4"/>
      <c r="X35" s="4"/>
      <c r="Y35" s="4"/>
      <c r="Z35" s="4"/>
      <c r="AA35" s="4"/>
    </row>
    <row r="36">
      <c r="A36" s="4"/>
      <c r="B36" s="35"/>
      <c r="C36" s="35"/>
      <c r="D36" s="36"/>
      <c r="E36" s="35"/>
      <c r="F36" s="35"/>
      <c r="G36" s="35"/>
      <c r="H36" s="37"/>
      <c r="I36" s="37"/>
      <c r="J36" s="38">
        <f t="shared" si="16"/>
        <v>0</v>
      </c>
      <c r="K36" s="39"/>
      <c r="L36" s="40"/>
      <c r="M36" s="41">
        <f t="shared" si="17"/>
        <v>0</v>
      </c>
      <c r="N36" s="42"/>
      <c r="O36" s="39">
        <f t="shared" si="18"/>
        <v>0</v>
      </c>
      <c r="P36" s="35"/>
      <c r="Q36" s="39"/>
      <c r="R36" s="35"/>
      <c r="S36" s="4"/>
      <c r="T36" s="4"/>
      <c r="U36" s="4"/>
      <c r="V36" s="4"/>
      <c r="W36" s="4"/>
      <c r="X36" s="4"/>
      <c r="Y36" s="4"/>
      <c r="Z36" s="4"/>
      <c r="AA36" s="4"/>
    </row>
    <row r="37">
      <c r="A37" s="4"/>
      <c r="B37" s="35"/>
      <c r="C37" s="35"/>
      <c r="D37" s="36"/>
      <c r="E37" s="35"/>
      <c r="F37" s="35"/>
      <c r="G37" s="35"/>
      <c r="H37" s="37"/>
      <c r="I37" s="37"/>
      <c r="J37" s="38">
        <f t="shared" si="16"/>
        <v>0</v>
      </c>
      <c r="K37" s="39"/>
      <c r="L37" s="40"/>
      <c r="M37" s="41">
        <f t="shared" si="17"/>
        <v>0</v>
      </c>
      <c r="N37" s="42"/>
      <c r="O37" s="39">
        <f t="shared" si="18"/>
        <v>0</v>
      </c>
      <c r="P37" s="35"/>
      <c r="Q37" s="39"/>
      <c r="R37" s="35"/>
      <c r="S37" s="4"/>
      <c r="T37" s="4"/>
      <c r="U37" s="4"/>
      <c r="V37" s="4"/>
      <c r="W37" s="4"/>
      <c r="X37" s="4"/>
      <c r="Y37" s="4"/>
      <c r="Z37" s="4"/>
      <c r="AA37" s="4"/>
    </row>
    <row r="38">
      <c r="A38" s="4"/>
      <c r="B38" s="43" t="s">
        <v>47</v>
      </c>
      <c r="C38" s="44"/>
      <c r="D38" s="44"/>
      <c r="E38" s="44"/>
      <c r="F38" s="44"/>
      <c r="G38" s="44"/>
      <c r="H38" s="44"/>
      <c r="I38" s="44"/>
      <c r="J38" s="45">
        <f t="shared" ref="J38:K38" si="20">+SUM(J32:J37)</f>
        <v>1889.98</v>
      </c>
      <c r="K38" s="45">
        <f t="shared" si="20"/>
        <v>1783</v>
      </c>
      <c r="L38" s="46">
        <v>0.21</v>
      </c>
      <c r="M38" s="45">
        <f>+SUM(M32:M37)</f>
        <v>374.43</v>
      </c>
      <c r="N38" s="47"/>
      <c r="O38" s="45">
        <f>+SUM(O32:O37)</f>
        <v>267.45</v>
      </c>
      <c r="P38" s="48"/>
      <c r="Q38" s="45">
        <f>+SUM(Q32:Q37)</f>
        <v>1889.98</v>
      </c>
      <c r="R38" s="48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mergeCells count="16">
    <mergeCell ref="L4:L5"/>
    <mergeCell ref="M4:M5"/>
    <mergeCell ref="N4:N5"/>
    <mergeCell ref="O4:O5"/>
    <mergeCell ref="P4:R4"/>
    <mergeCell ref="B12:I12"/>
    <mergeCell ref="B20:I20"/>
    <mergeCell ref="B29:I29"/>
    <mergeCell ref="B38:I38"/>
    <mergeCell ref="B4:C4"/>
    <mergeCell ref="D4:D5"/>
    <mergeCell ref="E4:F4"/>
    <mergeCell ref="G4:G5"/>
    <mergeCell ref="H4:I4"/>
    <mergeCell ref="J4:J5"/>
    <mergeCell ref="K4:K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.14"/>
    <col customWidth="1" min="2" max="2" width="9.0"/>
    <col customWidth="1" min="3" max="3" width="8.71"/>
    <col customWidth="1" min="4" max="4" width="10.86"/>
    <col customWidth="1" min="5" max="5" width="13.0"/>
    <col customWidth="1" min="6" max="6" width="11.71"/>
    <col customWidth="1" min="7" max="7" width="19.57"/>
    <col customWidth="1" min="8" max="8" width="12.43"/>
    <col customWidth="1" min="9" max="9" width="13.71"/>
    <col customWidth="1" min="10" max="13" width="13.43"/>
    <col customWidth="1" min="14" max="15" width="12.14"/>
    <col customWidth="1" min="16" max="16" width="13.29"/>
  </cols>
  <sheetData>
    <row r="1" ht="24.0" customHeight="1">
      <c r="A1" s="4"/>
      <c r="B1" s="4"/>
      <c r="C1" s="4"/>
      <c r="D1" s="4"/>
      <c r="E1" s="5"/>
      <c r="F1" s="5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33.0" customHeight="1">
      <c r="A2" s="4"/>
      <c r="B2" s="4"/>
      <c r="C2" s="4"/>
      <c r="D2" s="4"/>
      <c r="E2" s="5"/>
      <c r="F2" s="5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15.75" customHeight="1">
      <c r="A3" s="4"/>
      <c r="B3" s="4"/>
      <c r="C3" s="4"/>
      <c r="D3" s="4"/>
      <c r="E3" s="5"/>
      <c r="F3" s="5"/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ht="15.0" customHeight="1">
      <c r="A4" s="4"/>
      <c r="B4" s="61" t="s">
        <v>6</v>
      </c>
      <c r="C4" s="62"/>
      <c r="D4" s="9" t="s">
        <v>48</v>
      </c>
      <c r="E4" s="10" t="s">
        <v>49</v>
      </c>
      <c r="F4" s="11"/>
      <c r="G4" s="12" t="s">
        <v>50</v>
      </c>
      <c r="H4" s="10" t="s">
        <v>51</v>
      </c>
      <c r="I4" s="11"/>
      <c r="J4" s="12" t="s">
        <v>11</v>
      </c>
      <c r="K4" s="12" t="s">
        <v>12</v>
      </c>
      <c r="L4" s="12" t="s">
        <v>13</v>
      </c>
      <c r="M4" s="12" t="s">
        <v>52</v>
      </c>
      <c r="N4" s="12" t="s">
        <v>15</v>
      </c>
      <c r="O4" s="12" t="s">
        <v>16</v>
      </c>
      <c r="P4" s="12" t="s">
        <v>53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>
      <c r="A5" s="4"/>
      <c r="B5" s="63" t="s">
        <v>18</v>
      </c>
      <c r="C5" s="64" t="s">
        <v>19</v>
      </c>
      <c r="D5" s="65"/>
      <c r="E5" s="66" t="s">
        <v>54</v>
      </c>
      <c r="F5" s="67" t="s">
        <v>55</v>
      </c>
      <c r="G5" s="68"/>
      <c r="H5" s="18" t="s">
        <v>22</v>
      </c>
      <c r="I5" s="18" t="s">
        <v>56</v>
      </c>
      <c r="J5" s="19"/>
      <c r="K5" s="19"/>
      <c r="L5" s="19"/>
      <c r="M5" s="19"/>
      <c r="N5" s="19"/>
      <c r="O5" s="19"/>
      <c r="P5" s="19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>
      <c r="A6" s="4"/>
      <c r="B6" s="24">
        <v>2023.0</v>
      </c>
      <c r="C6" s="24" t="s">
        <v>26</v>
      </c>
      <c r="D6" s="25">
        <v>44934.0</v>
      </c>
      <c r="E6" s="24">
        <v>22.0</v>
      </c>
      <c r="F6" s="24">
        <v>9.0</v>
      </c>
      <c r="G6" s="69" t="s">
        <v>57</v>
      </c>
      <c r="H6" s="26" t="s">
        <v>58</v>
      </c>
      <c r="I6" s="69" t="s">
        <v>29</v>
      </c>
      <c r="J6" s="70">
        <f t="shared" ref="J6:J8" si="1">K6+M6-O6</f>
        <v>153</v>
      </c>
      <c r="K6" s="71">
        <v>150.0</v>
      </c>
      <c r="L6" s="29">
        <v>0.21</v>
      </c>
      <c r="M6" s="70">
        <f t="shared" ref="M6:M8" si="2">L6*K6</f>
        <v>31.5</v>
      </c>
      <c r="N6" s="29">
        <v>0.19</v>
      </c>
      <c r="O6" s="30">
        <f t="shared" ref="O6:O8" si="3">+N6*K6</f>
        <v>28.5</v>
      </c>
      <c r="P6" s="31">
        <v>44934.0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>
      <c r="A7" s="4"/>
      <c r="B7" s="24">
        <v>2023.0</v>
      </c>
      <c r="C7" s="24" t="s">
        <v>26</v>
      </c>
      <c r="D7" s="25">
        <v>44972.0</v>
      </c>
      <c r="E7" s="24">
        <v>145.0</v>
      </c>
      <c r="F7" s="24">
        <v>13.0</v>
      </c>
      <c r="G7" s="69" t="s">
        <v>59</v>
      </c>
      <c r="H7" s="26" t="s">
        <v>60</v>
      </c>
      <c r="I7" s="69" t="s">
        <v>61</v>
      </c>
      <c r="J7" s="70">
        <f t="shared" si="1"/>
        <v>435.6</v>
      </c>
      <c r="K7" s="71">
        <v>360.0</v>
      </c>
      <c r="L7" s="29">
        <v>0.21</v>
      </c>
      <c r="M7" s="70">
        <f t="shared" si="2"/>
        <v>75.6</v>
      </c>
      <c r="N7" s="29">
        <v>0.0</v>
      </c>
      <c r="O7" s="30">
        <f t="shared" si="3"/>
        <v>0</v>
      </c>
      <c r="P7" s="31">
        <v>44985.0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>
      <c r="A8" s="4"/>
      <c r="B8" s="24">
        <v>2023.0</v>
      </c>
      <c r="C8" s="24" t="s">
        <v>26</v>
      </c>
      <c r="D8" s="25">
        <v>44989.0</v>
      </c>
      <c r="E8" s="24">
        <v>2023.0</v>
      </c>
      <c r="F8" s="24">
        <v>44.0</v>
      </c>
      <c r="G8" s="69" t="s">
        <v>62</v>
      </c>
      <c r="H8" s="26" t="s">
        <v>63</v>
      </c>
      <c r="I8" s="69" t="s">
        <v>64</v>
      </c>
      <c r="J8" s="70">
        <f t="shared" si="1"/>
        <v>957.6</v>
      </c>
      <c r="K8" s="71">
        <v>840.0</v>
      </c>
      <c r="L8" s="29">
        <v>0.21</v>
      </c>
      <c r="M8" s="70">
        <f t="shared" si="2"/>
        <v>176.4</v>
      </c>
      <c r="N8" s="29">
        <v>0.07</v>
      </c>
      <c r="O8" s="30">
        <f t="shared" si="3"/>
        <v>58.8</v>
      </c>
      <c r="P8" s="31">
        <v>45015.0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>
      <c r="A9" s="4"/>
      <c r="B9" s="72"/>
      <c r="C9" s="72"/>
      <c r="D9" s="73"/>
      <c r="E9" s="72"/>
      <c r="F9" s="72"/>
      <c r="G9" s="74"/>
      <c r="H9" s="75"/>
      <c r="I9" s="74"/>
      <c r="J9" s="76"/>
      <c r="K9" s="76"/>
      <c r="L9" s="77"/>
      <c r="M9" s="76"/>
      <c r="N9" s="77"/>
      <c r="O9" s="78"/>
      <c r="P9" s="72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>
      <c r="A10" s="4"/>
      <c r="B10" s="72"/>
      <c r="C10" s="72"/>
      <c r="D10" s="73"/>
      <c r="E10" s="72"/>
      <c r="F10" s="72"/>
      <c r="G10" s="74"/>
      <c r="H10" s="75"/>
      <c r="I10" s="74"/>
      <c r="J10" s="76"/>
      <c r="K10" s="76"/>
      <c r="L10" s="77"/>
      <c r="M10" s="76"/>
      <c r="N10" s="77"/>
      <c r="O10" s="78"/>
      <c r="P10" s="7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>
      <c r="A11" s="4"/>
      <c r="B11" s="72"/>
      <c r="C11" s="72"/>
      <c r="D11" s="73"/>
      <c r="E11" s="72"/>
      <c r="F11" s="72"/>
      <c r="G11" s="74"/>
      <c r="H11" s="75"/>
      <c r="I11" s="74"/>
      <c r="J11" s="76"/>
      <c r="K11" s="76"/>
      <c r="L11" s="77"/>
      <c r="M11" s="76"/>
      <c r="N11" s="77"/>
      <c r="O11" s="78"/>
      <c r="P11" s="72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>
      <c r="A12" s="4"/>
      <c r="B12" s="72"/>
      <c r="C12" s="72"/>
      <c r="D12" s="73"/>
      <c r="E12" s="72"/>
      <c r="F12" s="72"/>
      <c r="G12" s="74"/>
      <c r="H12" s="75"/>
      <c r="I12" s="74"/>
      <c r="J12" s="76"/>
      <c r="K12" s="76"/>
      <c r="L12" s="77"/>
      <c r="M12" s="76"/>
      <c r="N12" s="77"/>
      <c r="O12" s="78"/>
      <c r="P12" s="7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>
      <c r="A13" s="4"/>
      <c r="B13" s="72"/>
      <c r="C13" s="72"/>
      <c r="D13" s="73"/>
      <c r="E13" s="72"/>
      <c r="F13" s="72"/>
      <c r="G13" s="74"/>
      <c r="H13" s="75"/>
      <c r="I13" s="74"/>
      <c r="J13" s="76"/>
      <c r="K13" s="76"/>
      <c r="L13" s="77"/>
      <c r="M13" s="76"/>
      <c r="N13" s="77"/>
      <c r="O13" s="78"/>
      <c r="P13" s="72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>
      <c r="A14" s="4"/>
      <c r="B14" s="72"/>
      <c r="C14" s="72"/>
      <c r="D14" s="73"/>
      <c r="E14" s="72"/>
      <c r="F14" s="72"/>
      <c r="G14" s="74"/>
      <c r="H14" s="75"/>
      <c r="I14" s="74"/>
      <c r="J14" s="76"/>
      <c r="K14" s="76"/>
      <c r="L14" s="77"/>
      <c r="M14" s="76"/>
      <c r="N14" s="77"/>
      <c r="O14" s="78"/>
      <c r="P14" s="72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>
      <c r="A15" s="4"/>
      <c r="B15" s="43" t="s">
        <v>65</v>
      </c>
      <c r="C15" s="44"/>
      <c r="D15" s="44"/>
      <c r="E15" s="44"/>
      <c r="F15" s="44"/>
      <c r="G15" s="44"/>
      <c r="H15" s="44"/>
      <c r="I15" s="79"/>
      <c r="J15" s="80">
        <f t="shared" ref="J15:K15" si="4">+SUM(J6:J14)</f>
        <v>1546.2</v>
      </c>
      <c r="K15" s="80">
        <f t="shared" si="4"/>
        <v>1350</v>
      </c>
      <c r="L15" s="46"/>
      <c r="M15" s="80">
        <f>+SUM(M6:M14)</f>
        <v>283.5</v>
      </c>
      <c r="N15" s="81"/>
      <c r="O15" s="82">
        <f>+SUM(O6:O14)</f>
        <v>87.3</v>
      </c>
      <c r="P15" s="48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>
      <c r="A16" s="4"/>
      <c r="B16" s="83"/>
      <c r="C16" s="83"/>
      <c r="D16" s="84"/>
      <c r="E16" s="83"/>
      <c r="F16" s="83"/>
      <c r="G16" s="4"/>
      <c r="H16" s="85"/>
      <c r="I16" s="4"/>
      <c r="J16" s="86"/>
      <c r="K16" s="86"/>
      <c r="L16" s="87"/>
      <c r="M16" s="86"/>
      <c r="N16" s="88"/>
      <c r="O16" s="89"/>
      <c r="P16" s="83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>
      <c r="A17" s="4"/>
      <c r="B17" s="83"/>
      <c r="C17" s="83"/>
      <c r="D17" s="84"/>
      <c r="E17" s="83"/>
      <c r="F17" s="83"/>
      <c r="G17" s="4"/>
      <c r="H17" s="85"/>
      <c r="I17" s="4"/>
      <c r="J17" s="86"/>
      <c r="K17" s="86"/>
      <c r="L17" s="87"/>
      <c r="M17" s="86"/>
      <c r="N17" s="88"/>
      <c r="O17" s="89"/>
      <c r="P17" s="8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>
      <c r="A18" s="4"/>
      <c r="B18" s="83"/>
      <c r="C18" s="83"/>
      <c r="D18" s="84"/>
      <c r="E18" s="83"/>
      <c r="F18" s="83"/>
      <c r="G18" s="4"/>
      <c r="H18" s="85"/>
      <c r="I18" s="4"/>
      <c r="J18" s="86"/>
      <c r="K18" s="86"/>
      <c r="L18" s="87"/>
      <c r="M18" s="86"/>
      <c r="N18" s="88"/>
      <c r="O18" s="89"/>
      <c r="P18" s="83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>
      <c r="A19" s="4"/>
      <c r="B19" s="24">
        <v>2023.0</v>
      </c>
      <c r="C19" s="24" t="s">
        <v>39</v>
      </c>
      <c r="D19" s="25">
        <v>45020.0</v>
      </c>
      <c r="E19" s="24">
        <v>77.0</v>
      </c>
      <c r="F19" s="24">
        <v>32.0</v>
      </c>
      <c r="G19" s="69" t="s">
        <v>57</v>
      </c>
      <c r="H19" s="26" t="s">
        <v>66</v>
      </c>
      <c r="I19" s="69" t="s">
        <v>37</v>
      </c>
      <c r="J19" s="70">
        <f t="shared" ref="J19:J20" si="5">K19+M19-O19</f>
        <v>1272</v>
      </c>
      <c r="K19" s="71">
        <v>1200.0</v>
      </c>
      <c r="L19" s="29">
        <v>0.21</v>
      </c>
      <c r="M19" s="70">
        <f t="shared" ref="M19:M20" si="6">L19*K19</f>
        <v>252</v>
      </c>
      <c r="N19" s="29">
        <v>0.15</v>
      </c>
      <c r="O19" s="30">
        <f t="shared" ref="O19:O20" si="7">+N19*K19</f>
        <v>180</v>
      </c>
      <c r="P19" s="3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>
      <c r="A20" s="4"/>
      <c r="B20" s="24">
        <v>2023.0</v>
      </c>
      <c r="C20" s="24" t="s">
        <v>39</v>
      </c>
      <c r="D20" s="25">
        <v>45048.0</v>
      </c>
      <c r="E20" s="24">
        <v>2023.0</v>
      </c>
      <c r="F20" s="24">
        <v>56.0</v>
      </c>
      <c r="G20" s="69" t="s">
        <v>59</v>
      </c>
      <c r="H20" s="26" t="s">
        <v>67</v>
      </c>
      <c r="I20" s="69" t="s">
        <v>64</v>
      </c>
      <c r="J20" s="70">
        <f t="shared" si="5"/>
        <v>840.95</v>
      </c>
      <c r="K20" s="71">
        <v>695.0</v>
      </c>
      <c r="L20" s="29">
        <v>0.21</v>
      </c>
      <c r="M20" s="70">
        <f t="shared" si="6"/>
        <v>145.95</v>
      </c>
      <c r="N20" s="29">
        <v>0.0</v>
      </c>
      <c r="O20" s="30">
        <f t="shared" si="7"/>
        <v>0</v>
      </c>
      <c r="P20" s="3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>
      <c r="A21" s="4"/>
      <c r="B21" s="72"/>
      <c r="C21" s="72"/>
      <c r="D21" s="73"/>
      <c r="E21" s="72"/>
      <c r="F21" s="72"/>
      <c r="G21" s="75"/>
      <c r="H21" s="75"/>
      <c r="I21" s="75"/>
      <c r="J21" s="76"/>
      <c r="K21" s="76"/>
      <c r="L21" s="77"/>
      <c r="M21" s="76"/>
      <c r="N21" s="90"/>
      <c r="O21" s="78"/>
      <c r="P21" s="72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>
      <c r="A22" s="4"/>
      <c r="B22" s="72"/>
      <c r="C22" s="72"/>
      <c r="D22" s="73"/>
      <c r="E22" s="72"/>
      <c r="F22" s="72"/>
      <c r="G22" s="75"/>
      <c r="H22" s="75"/>
      <c r="I22" s="75"/>
      <c r="J22" s="76"/>
      <c r="K22" s="76"/>
      <c r="L22" s="77"/>
      <c r="M22" s="76"/>
      <c r="N22" s="90"/>
      <c r="O22" s="78"/>
      <c r="P22" s="72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>
      <c r="A23" s="4"/>
      <c r="B23" s="72"/>
      <c r="C23" s="72"/>
      <c r="D23" s="73"/>
      <c r="E23" s="72"/>
      <c r="F23" s="72"/>
      <c r="G23" s="75"/>
      <c r="H23" s="75"/>
      <c r="I23" s="75"/>
      <c r="J23" s="76"/>
      <c r="K23" s="76"/>
      <c r="L23" s="77"/>
      <c r="M23" s="76"/>
      <c r="N23" s="90"/>
      <c r="O23" s="78"/>
      <c r="P23" s="72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>
      <c r="A24" s="4"/>
      <c r="B24" s="72"/>
      <c r="C24" s="72"/>
      <c r="D24" s="73"/>
      <c r="E24" s="72"/>
      <c r="F24" s="72"/>
      <c r="G24" s="75"/>
      <c r="H24" s="75"/>
      <c r="I24" s="75"/>
      <c r="J24" s="76"/>
      <c r="K24" s="76"/>
      <c r="L24" s="77"/>
      <c r="M24" s="76"/>
      <c r="N24" s="90"/>
      <c r="O24" s="78"/>
      <c r="P24" s="72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>
      <c r="A25" s="4"/>
      <c r="B25" s="43" t="s">
        <v>68</v>
      </c>
      <c r="C25" s="44"/>
      <c r="D25" s="44"/>
      <c r="E25" s="44"/>
      <c r="F25" s="44"/>
      <c r="G25" s="44"/>
      <c r="H25" s="44"/>
      <c r="I25" s="79"/>
      <c r="J25" s="80">
        <f t="shared" ref="J25:K25" si="8">+SUM(J19:J24)</f>
        <v>2112.95</v>
      </c>
      <c r="K25" s="80">
        <f t="shared" si="8"/>
        <v>1895</v>
      </c>
      <c r="L25" s="46"/>
      <c r="M25" s="80">
        <f>+SUM(M19:M24)</f>
        <v>397.95</v>
      </c>
      <c r="N25" s="81"/>
      <c r="O25" s="82">
        <f>+SUM(O19:O24)</f>
        <v>180</v>
      </c>
      <c r="P25" s="48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>
      <c r="A26" s="4"/>
      <c r="B26" s="4"/>
      <c r="C26" s="4"/>
      <c r="D26" s="4"/>
      <c r="E26" s="5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>
      <c r="A27" s="4"/>
      <c r="B27" s="4"/>
      <c r="C27" s="4"/>
      <c r="D27" s="4"/>
      <c r="E27" s="5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>
      <c r="A28" s="4"/>
      <c r="B28" s="4"/>
      <c r="C28" s="4"/>
      <c r="D28" s="4"/>
      <c r="E28" s="5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>
      <c r="A29" s="4"/>
      <c r="B29" s="24">
        <v>2023.0</v>
      </c>
      <c r="C29" s="24" t="s">
        <v>44</v>
      </c>
      <c r="D29" s="25">
        <v>45112.0</v>
      </c>
      <c r="E29" s="24">
        <v>77.0</v>
      </c>
      <c r="F29" s="24">
        <v>32.0</v>
      </c>
      <c r="G29" s="69" t="s">
        <v>57</v>
      </c>
      <c r="H29" s="26" t="s">
        <v>66</v>
      </c>
      <c r="I29" s="69" t="s">
        <v>37</v>
      </c>
      <c r="J29" s="70">
        <f t="shared" ref="J29:J30" si="9">K29+M29-O29</f>
        <v>1855</v>
      </c>
      <c r="K29" s="71">
        <v>1750.0</v>
      </c>
      <c r="L29" s="29">
        <v>0.21</v>
      </c>
      <c r="M29" s="70">
        <f t="shared" ref="M29:M30" si="10">L29*K29</f>
        <v>367.5</v>
      </c>
      <c r="N29" s="29">
        <v>0.15</v>
      </c>
      <c r="O29" s="30">
        <f t="shared" ref="O29:O30" si="11">+N29*K29</f>
        <v>262.5</v>
      </c>
      <c r="P29" s="3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>
      <c r="A30" s="4"/>
      <c r="B30" s="24">
        <v>2023.0</v>
      </c>
      <c r="C30" s="24" t="s">
        <v>44</v>
      </c>
      <c r="D30" s="25">
        <v>45140.0</v>
      </c>
      <c r="E30" s="24">
        <v>2023.0</v>
      </c>
      <c r="F30" s="24">
        <v>56.0</v>
      </c>
      <c r="G30" s="69" t="s">
        <v>59</v>
      </c>
      <c r="H30" s="26" t="s">
        <v>67</v>
      </c>
      <c r="I30" s="69" t="s">
        <v>64</v>
      </c>
      <c r="J30" s="70">
        <f t="shared" si="9"/>
        <v>1191.85</v>
      </c>
      <c r="K30" s="71">
        <v>985.0</v>
      </c>
      <c r="L30" s="29">
        <v>0.21</v>
      </c>
      <c r="M30" s="70">
        <f t="shared" si="10"/>
        <v>206.85</v>
      </c>
      <c r="N30" s="29">
        <v>0.0</v>
      </c>
      <c r="O30" s="30">
        <f t="shared" si="11"/>
        <v>0</v>
      </c>
      <c r="P30" s="3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>
      <c r="A31" s="4"/>
      <c r="B31" s="72"/>
      <c r="C31" s="72"/>
      <c r="D31" s="73"/>
      <c r="E31" s="72"/>
      <c r="F31" s="72"/>
      <c r="G31" s="75"/>
      <c r="H31" s="75"/>
      <c r="I31" s="75"/>
      <c r="J31" s="76"/>
      <c r="K31" s="76"/>
      <c r="L31" s="77"/>
      <c r="M31" s="76"/>
      <c r="N31" s="90"/>
      <c r="O31" s="78"/>
      <c r="P31" s="72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>
      <c r="A32" s="4"/>
      <c r="B32" s="72"/>
      <c r="C32" s="72"/>
      <c r="D32" s="73"/>
      <c r="E32" s="72"/>
      <c r="F32" s="72"/>
      <c r="G32" s="75"/>
      <c r="H32" s="75"/>
      <c r="I32" s="75"/>
      <c r="J32" s="76"/>
      <c r="K32" s="76"/>
      <c r="L32" s="77"/>
      <c r="M32" s="76"/>
      <c r="N32" s="90"/>
      <c r="O32" s="78"/>
      <c r="P32" s="72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>
      <c r="A33" s="4"/>
      <c r="B33" s="72"/>
      <c r="C33" s="72"/>
      <c r="D33" s="73"/>
      <c r="E33" s="72"/>
      <c r="F33" s="72"/>
      <c r="G33" s="75"/>
      <c r="H33" s="75"/>
      <c r="I33" s="75"/>
      <c r="J33" s="76"/>
      <c r="K33" s="76"/>
      <c r="L33" s="77"/>
      <c r="M33" s="76"/>
      <c r="N33" s="90"/>
      <c r="O33" s="78"/>
      <c r="P33" s="72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>
      <c r="A34" s="4"/>
      <c r="B34" s="72"/>
      <c r="C34" s="72"/>
      <c r="D34" s="73"/>
      <c r="E34" s="72"/>
      <c r="F34" s="72"/>
      <c r="G34" s="75"/>
      <c r="H34" s="75"/>
      <c r="I34" s="75"/>
      <c r="J34" s="76"/>
      <c r="K34" s="76"/>
      <c r="L34" s="77"/>
      <c r="M34" s="76"/>
      <c r="N34" s="90"/>
      <c r="O34" s="78"/>
      <c r="P34" s="72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>
      <c r="A35" s="4"/>
      <c r="B35" s="43" t="s">
        <v>69</v>
      </c>
      <c r="C35" s="44"/>
      <c r="D35" s="44"/>
      <c r="E35" s="44"/>
      <c r="F35" s="44"/>
      <c r="G35" s="44"/>
      <c r="H35" s="44"/>
      <c r="I35" s="79"/>
      <c r="J35" s="80">
        <f t="shared" ref="J35:K35" si="12">+SUM(J29:J34)</f>
        <v>3046.85</v>
      </c>
      <c r="K35" s="80">
        <f t="shared" si="12"/>
        <v>2735</v>
      </c>
      <c r="L35" s="46"/>
      <c r="M35" s="80">
        <f>+SUM(M29:M34)</f>
        <v>574.35</v>
      </c>
      <c r="N35" s="81"/>
      <c r="O35" s="82">
        <f>+SUM(O29:O34)</f>
        <v>262.5</v>
      </c>
      <c r="P35" s="48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ht="15.75" customHeight="1">
      <c r="A36" s="4"/>
      <c r="B36" s="4"/>
      <c r="C36" s="4"/>
      <c r="D36" s="4"/>
      <c r="E36" s="5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ht="15.75" customHeight="1">
      <c r="A37" s="4"/>
      <c r="B37" s="4"/>
      <c r="C37" s="4"/>
      <c r="D37" s="4"/>
      <c r="E37" s="5"/>
      <c r="F37" s="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ht="15.75" customHeight="1">
      <c r="A38" s="4"/>
      <c r="B38" s="4"/>
      <c r="C38" s="4"/>
      <c r="D38" s="4"/>
      <c r="E38" s="5"/>
      <c r="F38" s="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>
      <c r="A39" s="4"/>
      <c r="B39" s="24">
        <v>2023.0</v>
      </c>
      <c r="C39" s="24" t="s">
        <v>46</v>
      </c>
      <c r="D39" s="25">
        <v>45204.0</v>
      </c>
      <c r="E39" s="24">
        <v>77.0</v>
      </c>
      <c r="F39" s="24">
        <v>32.0</v>
      </c>
      <c r="G39" s="69" t="s">
        <v>57</v>
      </c>
      <c r="H39" s="26" t="s">
        <v>66</v>
      </c>
      <c r="I39" s="69" t="s">
        <v>37</v>
      </c>
      <c r="J39" s="70">
        <f t="shared" ref="J39:J40" si="13">K39+M39-O39</f>
        <v>1643</v>
      </c>
      <c r="K39" s="71">
        <v>1550.0</v>
      </c>
      <c r="L39" s="29">
        <v>0.21</v>
      </c>
      <c r="M39" s="70">
        <f t="shared" ref="M39:M40" si="14">L39*K39</f>
        <v>325.5</v>
      </c>
      <c r="N39" s="29">
        <v>0.15</v>
      </c>
      <c r="O39" s="30">
        <f t="shared" ref="O39:O40" si="15">+N39*K39</f>
        <v>232.5</v>
      </c>
      <c r="P39" s="31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>
      <c r="A40" s="4"/>
      <c r="B40" s="24">
        <v>2023.0</v>
      </c>
      <c r="C40" s="24" t="s">
        <v>46</v>
      </c>
      <c r="D40" s="25">
        <v>45233.0</v>
      </c>
      <c r="E40" s="24">
        <v>2023.0</v>
      </c>
      <c r="F40" s="24">
        <v>56.0</v>
      </c>
      <c r="G40" s="69" t="s">
        <v>59</v>
      </c>
      <c r="H40" s="26" t="s">
        <v>67</v>
      </c>
      <c r="I40" s="69" t="s">
        <v>64</v>
      </c>
      <c r="J40" s="70">
        <f t="shared" si="13"/>
        <v>1151.92</v>
      </c>
      <c r="K40" s="71">
        <v>952.0</v>
      </c>
      <c r="L40" s="29">
        <v>0.21</v>
      </c>
      <c r="M40" s="70">
        <f t="shared" si="14"/>
        <v>199.92</v>
      </c>
      <c r="N40" s="29">
        <v>0.0</v>
      </c>
      <c r="O40" s="30">
        <f t="shared" si="15"/>
        <v>0</v>
      </c>
      <c r="P40" s="31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>
      <c r="A41" s="4"/>
      <c r="B41" s="72"/>
      <c r="C41" s="72"/>
      <c r="D41" s="73"/>
      <c r="E41" s="72"/>
      <c r="F41" s="72"/>
      <c r="G41" s="75"/>
      <c r="H41" s="75"/>
      <c r="I41" s="75"/>
      <c r="J41" s="76"/>
      <c r="K41" s="76"/>
      <c r="L41" s="77"/>
      <c r="M41" s="76"/>
      <c r="N41" s="90"/>
      <c r="O41" s="78"/>
      <c r="P41" s="72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>
      <c r="A42" s="4"/>
      <c r="B42" s="72"/>
      <c r="C42" s="72"/>
      <c r="D42" s="73"/>
      <c r="E42" s="72"/>
      <c r="F42" s="72"/>
      <c r="G42" s="75"/>
      <c r="H42" s="75"/>
      <c r="I42" s="75"/>
      <c r="J42" s="76"/>
      <c r="K42" s="76"/>
      <c r="L42" s="77"/>
      <c r="M42" s="76"/>
      <c r="N42" s="90"/>
      <c r="O42" s="78"/>
      <c r="P42" s="7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>
      <c r="A43" s="4"/>
      <c r="B43" s="72"/>
      <c r="C43" s="72"/>
      <c r="D43" s="73"/>
      <c r="E43" s="72"/>
      <c r="F43" s="72"/>
      <c r="G43" s="75"/>
      <c r="H43" s="75"/>
      <c r="I43" s="75"/>
      <c r="J43" s="76"/>
      <c r="K43" s="76"/>
      <c r="L43" s="77"/>
      <c r="M43" s="76"/>
      <c r="N43" s="90"/>
      <c r="O43" s="78"/>
      <c r="P43" s="72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>
      <c r="A44" s="4"/>
      <c r="B44" s="72"/>
      <c r="C44" s="72"/>
      <c r="D44" s="73"/>
      <c r="E44" s="72"/>
      <c r="F44" s="72"/>
      <c r="G44" s="75"/>
      <c r="H44" s="75"/>
      <c r="I44" s="75"/>
      <c r="J44" s="76"/>
      <c r="K44" s="76"/>
      <c r="L44" s="77"/>
      <c r="M44" s="76"/>
      <c r="N44" s="90"/>
      <c r="O44" s="78"/>
      <c r="P44" s="72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>
      <c r="A45" s="4"/>
      <c r="B45" s="43" t="s">
        <v>70</v>
      </c>
      <c r="C45" s="44"/>
      <c r="D45" s="44"/>
      <c r="E45" s="44"/>
      <c r="F45" s="44"/>
      <c r="G45" s="44"/>
      <c r="H45" s="44"/>
      <c r="I45" s="79"/>
      <c r="J45" s="80">
        <f t="shared" ref="J45:K45" si="16">+SUM(J39:J44)</f>
        <v>2794.92</v>
      </c>
      <c r="K45" s="80">
        <f t="shared" si="16"/>
        <v>2502</v>
      </c>
      <c r="L45" s="46"/>
      <c r="M45" s="80">
        <f>+SUM(M39:M44)</f>
        <v>525.42</v>
      </c>
      <c r="N45" s="81"/>
      <c r="O45" s="82">
        <f>+SUM(O39:O44)</f>
        <v>232.5</v>
      </c>
      <c r="P45" s="48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ht="15.75" customHeight="1">
      <c r="A46" s="4"/>
      <c r="B46" s="4"/>
      <c r="C46" s="4"/>
      <c r="D46" s="4"/>
      <c r="E46" s="5"/>
      <c r="F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ht="15.75" customHeight="1">
      <c r="A47" s="4"/>
      <c r="B47" s="4"/>
      <c r="C47" s="4"/>
      <c r="D47" s="4"/>
      <c r="E47" s="5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ht="15.75" customHeight="1">
      <c r="A48" s="4"/>
      <c r="B48" s="4"/>
      <c r="C48" s="4"/>
      <c r="D48" s="4"/>
      <c r="E48" s="5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ht="15.75" customHeight="1">
      <c r="A49" s="4"/>
      <c r="B49" s="4"/>
      <c r="C49" s="4"/>
      <c r="D49" s="4"/>
      <c r="E49" s="5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ht="15.75" customHeight="1">
      <c r="A50" s="4"/>
      <c r="B50" s="4"/>
      <c r="C50" s="4"/>
      <c r="D50" s="4"/>
      <c r="E50" s="5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ht="15.75" customHeight="1">
      <c r="A51" s="4"/>
      <c r="B51" s="4"/>
      <c r="C51" s="4"/>
      <c r="D51" s="4"/>
      <c r="E51" s="5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ht="15.75" customHeight="1">
      <c r="A52" s="4"/>
      <c r="B52" s="4"/>
      <c r="C52" s="4"/>
      <c r="D52" s="4"/>
      <c r="E52" s="5"/>
      <c r="F52" s="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ht="15.75" customHeight="1">
      <c r="A53" s="4"/>
      <c r="B53" s="4"/>
      <c r="C53" s="4"/>
      <c r="D53" s="4"/>
      <c r="E53" s="5"/>
      <c r="F53" s="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ht="15.75" customHeight="1">
      <c r="A54" s="4"/>
      <c r="B54" s="4"/>
      <c r="C54" s="4"/>
      <c r="D54" s="4"/>
      <c r="E54" s="5"/>
      <c r="F54" s="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ht="15.75" customHeight="1">
      <c r="A55" s="4"/>
      <c r="B55" s="4"/>
      <c r="C55" s="4"/>
      <c r="D55" s="4"/>
      <c r="E55" s="5"/>
      <c r="F55" s="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ht="15.75" customHeight="1">
      <c r="A56" s="4"/>
      <c r="B56" s="4"/>
      <c r="C56" s="4"/>
      <c r="D56" s="4"/>
      <c r="E56" s="5"/>
      <c r="F56" s="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ht="15.75" customHeight="1">
      <c r="A57" s="4"/>
      <c r="B57" s="4"/>
      <c r="C57" s="4"/>
      <c r="D57" s="4"/>
      <c r="E57" s="5"/>
      <c r="F57" s="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ht="15.75" customHeight="1">
      <c r="A58" s="4"/>
      <c r="B58" s="4"/>
      <c r="C58" s="4"/>
      <c r="D58" s="4"/>
      <c r="E58" s="5"/>
      <c r="F58" s="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ht="15.75" customHeight="1">
      <c r="A59" s="4"/>
      <c r="B59" s="4"/>
      <c r="C59" s="4"/>
      <c r="D59" s="4"/>
      <c r="E59" s="5"/>
      <c r="F59" s="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ht="15.75" customHeight="1">
      <c r="A60" s="4"/>
      <c r="B60" s="4"/>
      <c r="C60" s="4"/>
      <c r="D60" s="4"/>
      <c r="E60" s="5"/>
      <c r="F60" s="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</sheetData>
  <mergeCells count="16">
    <mergeCell ref="L4:L5"/>
    <mergeCell ref="M4:M5"/>
    <mergeCell ref="N4:N5"/>
    <mergeCell ref="O4:O5"/>
    <mergeCell ref="P4:P5"/>
    <mergeCell ref="B15:I15"/>
    <mergeCell ref="B25:I25"/>
    <mergeCell ref="B35:I35"/>
    <mergeCell ref="B45:I45"/>
    <mergeCell ref="B4:C4"/>
    <mergeCell ref="D4:D5"/>
    <mergeCell ref="E4:F4"/>
    <mergeCell ref="G4:G5"/>
    <mergeCell ref="H4:I4"/>
    <mergeCell ref="J4:J5"/>
    <mergeCell ref="K4:K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4.71"/>
    <col customWidth="1" min="2" max="2" width="13.14"/>
    <col customWidth="1" min="3" max="3" width="13.43"/>
    <col customWidth="1" min="4" max="4" width="18.71"/>
    <col customWidth="1" min="5" max="5" width="19.86"/>
    <col customWidth="1" min="6" max="6" width="22.43"/>
    <col customWidth="1" min="7" max="7" width="23.43"/>
    <col customWidth="1" min="8" max="8" width="18.0"/>
  </cols>
  <sheetData>
    <row r="1" ht="24.0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3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4"/>
      <c r="B4" s="61" t="s">
        <v>6</v>
      </c>
      <c r="C4" s="62"/>
      <c r="D4" s="12" t="s">
        <v>71</v>
      </c>
      <c r="E4" s="12" t="s">
        <v>72</v>
      </c>
      <c r="F4" s="12" t="s">
        <v>73</v>
      </c>
      <c r="G4" s="12" t="s">
        <v>74</v>
      </c>
      <c r="H4" s="12" t="s">
        <v>75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63" t="s">
        <v>18</v>
      </c>
      <c r="C5" s="64" t="s">
        <v>19</v>
      </c>
      <c r="D5" s="19"/>
      <c r="E5" s="19"/>
      <c r="F5" s="19"/>
      <c r="G5" s="19"/>
      <c r="H5" s="1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91">
        <v>2023.0</v>
      </c>
      <c r="C6" s="91" t="s">
        <v>26</v>
      </c>
      <c r="D6" s="30">
        <f>+Ingresos!K12</f>
        <v>6360</v>
      </c>
      <c r="E6" s="30">
        <f>+Gastos!K15</f>
        <v>1350</v>
      </c>
      <c r="F6" s="30">
        <f>+Gastos!M15</f>
        <v>283.5</v>
      </c>
      <c r="G6" s="30">
        <f>+Ingresos!M12</f>
        <v>1335.6</v>
      </c>
      <c r="H6" s="30">
        <f t="shared" ref="H6:H9" si="1">+G6-F6</f>
        <v>1052.1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91">
        <v>2023.0</v>
      </c>
      <c r="C7" s="91" t="s">
        <v>39</v>
      </c>
      <c r="D7" s="30">
        <f>+Ingresos!K20</f>
        <v>1608</v>
      </c>
      <c r="E7" s="30">
        <f>+Gastos!K25</f>
        <v>1895</v>
      </c>
      <c r="F7" s="30">
        <f>+Gastos!M25</f>
        <v>397.95</v>
      </c>
      <c r="G7" s="30">
        <f>+Ingresos!M20</f>
        <v>337.68</v>
      </c>
      <c r="H7" s="30">
        <f t="shared" si="1"/>
        <v>-60.27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91">
        <v>2023.0</v>
      </c>
      <c r="C8" s="91" t="s">
        <v>44</v>
      </c>
      <c r="D8" s="30">
        <f>+Ingresos!K29</f>
        <v>1821</v>
      </c>
      <c r="E8" s="30">
        <f>+Gastos!K35</f>
        <v>2735</v>
      </c>
      <c r="F8" s="30">
        <f>+Gastos!M35</f>
        <v>574.35</v>
      </c>
      <c r="G8" s="30">
        <f>+Ingresos!M29</f>
        <v>382.41</v>
      </c>
      <c r="H8" s="30">
        <f t="shared" si="1"/>
        <v>-191.94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91">
        <v>2023.0</v>
      </c>
      <c r="C9" s="91" t="s">
        <v>46</v>
      </c>
      <c r="D9" s="30">
        <f>+Ingresos!K38</f>
        <v>1783</v>
      </c>
      <c r="E9" s="30">
        <f>+Gastos!K45</f>
        <v>2502</v>
      </c>
      <c r="F9" s="30">
        <f>+Gastos!M45</f>
        <v>525.42</v>
      </c>
      <c r="G9" s="30">
        <f>+Ingresos!M38</f>
        <v>374.43</v>
      </c>
      <c r="H9" s="30">
        <f t="shared" si="1"/>
        <v>-150.99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</sheetData>
  <mergeCells count="6">
    <mergeCell ref="B4:C4"/>
    <mergeCell ref="D4:D5"/>
    <mergeCell ref="E4:E5"/>
    <mergeCell ref="F4:F5"/>
    <mergeCell ref="G4:G5"/>
    <mergeCell ref="H4:H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2022-03-09T10:27:49Z</dcterms:created>
  <dc:creator>I45734EJ</dc:creator>
</cp:coreProperties>
</file>